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sa07\Downloads\"/>
    </mc:Choice>
  </mc:AlternateContent>
  <xr:revisionPtr revIDLastSave="0" documentId="8_{7AF398F4-0E3E-430E-9223-B72F9DB299C4}" xr6:coauthVersionLast="47" xr6:coauthVersionMax="47" xr10:uidLastSave="{00000000-0000-0000-0000-000000000000}"/>
  <bookViews>
    <workbookView xWindow="-98" yWindow="-98" windowWidth="19396" windowHeight="10395" xr2:uid="{9E61A562-3C53-477F-88CE-B35EBBC17454}"/>
  </bookViews>
  <sheets>
    <sheet name="3rd Grade" sheetId="1" r:id="rId1"/>
    <sheet name="4th Grade" sheetId="2" r:id="rId2"/>
    <sheet name="5th Grad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3" i="1" s="1"/>
  <c r="D14" i="1" s="1"/>
  <c r="D15" i="1" s="1"/>
  <c r="D16" i="1" s="1"/>
  <c r="D17" i="1" s="1"/>
  <c r="D18" i="1" s="1"/>
  <c r="D19" i="1" s="1"/>
  <c r="G23" i="3"/>
  <c r="H23" i="3" s="1"/>
  <c r="I23" i="3" s="1"/>
  <c r="J23" i="3" s="1"/>
  <c r="K23" i="3" s="1"/>
  <c r="L23" i="3" s="1"/>
  <c r="M23" i="3" s="1"/>
  <c r="N23" i="3" s="1"/>
  <c r="G5" i="3"/>
  <c r="H5" i="3" s="1"/>
  <c r="I5" i="3" s="1"/>
  <c r="J5" i="3" s="1"/>
  <c r="K5" i="3" s="1"/>
  <c r="L5" i="3" s="1"/>
  <c r="M5" i="3" s="1"/>
  <c r="N5" i="3" s="1"/>
  <c r="G23" i="2"/>
  <c r="H23" i="2" s="1"/>
  <c r="I23" i="2" s="1"/>
  <c r="J23" i="2" s="1"/>
  <c r="K23" i="2" s="1"/>
  <c r="L23" i="2" s="1"/>
  <c r="M23" i="2" s="1"/>
  <c r="N23" i="2" s="1"/>
  <c r="G5" i="2"/>
  <c r="H5" i="2" s="1"/>
  <c r="I5" i="2" s="1"/>
  <c r="J5" i="2" s="1"/>
  <c r="K5" i="2" s="1"/>
  <c r="L5" i="2" s="1"/>
  <c r="M5" i="2" s="1"/>
  <c r="N5" i="2" s="1"/>
  <c r="G25" i="1"/>
  <c r="H25" i="1" s="1"/>
  <c r="I25" i="1" s="1"/>
  <c r="J25" i="1" s="1"/>
  <c r="K25" i="1" s="1"/>
  <c r="L25" i="1" s="1"/>
  <c r="M25" i="1" s="1"/>
  <c r="N25" i="1" s="1"/>
  <c r="G5" i="1"/>
  <c r="H5" i="1" s="1"/>
  <c r="I5" i="1" s="1"/>
  <c r="J5" i="1" s="1"/>
  <c r="K5" i="1" s="1"/>
  <c r="L5" i="1" s="1"/>
  <c r="M5" i="1" s="1"/>
  <c r="N5" i="1" s="1"/>
  <c r="B48" i="3"/>
  <c r="B49" i="3" s="1"/>
  <c r="B50" i="3" s="1"/>
  <c r="B51" i="3" s="1"/>
  <c r="B52" i="3" s="1"/>
  <c r="B53" i="3" s="1"/>
  <c r="B47" i="3"/>
  <c r="L46" i="3"/>
  <c r="L47" i="3" s="1"/>
  <c r="L48" i="3" s="1"/>
  <c r="L49" i="3" s="1"/>
  <c r="L50" i="3" s="1"/>
  <c r="L51" i="3" s="1"/>
  <c r="L52" i="3" s="1"/>
  <c r="L53" i="3" s="1"/>
  <c r="K46" i="3"/>
  <c r="K47" i="3" s="1"/>
  <c r="K48" i="3" s="1"/>
  <c r="K49" i="3" s="1"/>
  <c r="K50" i="3" s="1"/>
  <c r="K51" i="3" s="1"/>
  <c r="K52" i="3" s="1"/>
  <c r="K53" i="3" s="1"/>
  <c r="I46" i="3"/>
  <c r="I47" i="3" s="1"/>
  <c r="I48" i="3" s="1"/>
  <c r="I49" i="3" s="1"/>
  <c r="I50" i="3" s="1"/>
  <c r="I51" i="3" s="1"/>
  <c r="I52" i="3" s="1"/>
  <c r="I53" i="3" s="1"/>
  <c r="H46" i="3"/>
  <c r="H47" i="3" s="1"/>
  <c r="H48" i="3" s="1"/>
  <c r="H49" i="3" s="1"/>
  <c r="H50" i="3" s="1"/>
  <c r="H51" i="3" s="1"/>
  <c r="H52" i="3" s="1"/>
  <c r="H53" i="3" s="1"/>
  <c r="G46" i="3"/>
  <c r="G47" i="3" s="1"/>
  <c r="G48" i="3" s="1"/>
  <c r="G49" i="3" s="1"/>
  <c r="G50" i="3" s="1"/>
  <c r="G51" i="3" s="1"/>
  <c r="G52" i="3" s="1"/>
  <c r="G53" i="3" s="1"/>
  <c r="F46" i="3"/>
  <c r="F47" i="3" s="1"/>
  <c r="F48" i="3" s="1"/>
  <c r="F49" i="3" s="1"/>
  <c r="F50" i="3" s="1"/>
  <c r="F51" i="3" s="1"/>
  <c r="F52" i="3" s="1"/>
  <c r="F53" i="3" s="1"/>
  <c r="E46" i="3"/>
  <c r="E47" i="3" s="1"/>
  <c r="E48" i="3" s="1"/>
  <c r="E49" i="3" s="1"/>
  <c r="E50" i="3" s="1"/>
  <c r="E51" i="3" s="1"/>
  <c r="E52" i="3" s="1"/>
  <c r="E53" i="3" s="1"/>
  <c r="D46" i="3"/>
  <c r="D47" i="3" s="1"/>
  <c r="D48" i="3" s="1"/>
  <c r="D49" i="3" s="1"/>
  <c r="D50" i="3" s="1"/>
  <c r="D51" i="3" s="1"/>
  <c r="D52" i="3" s="1"/>
  <c r="D53" i="3" s="1"/>
  <c r="C46" i="3"/>
  <c r="C47" i="3" s="1"/>
  <c r="C48" i="3" s="1"/>
  <c r="C49" i="3" s="1"/>
  <c r="C50" i="3" s="1"/>
  <c r="C51" i="3" s="1"/>
  <c r="C52" i="3" s="1"/>
  <c r="C53" i="3" s="1"/>
  <c r="B46" i="3"/>
  <c r="D31" i="3"/>
  <c r="D32" i="3" s="1"/>
  <c r="D33" i="3" s="1"/>
  <c r="D34" i="3" s="1"/>
  <c r="D35" i="3" s="1"/>
  <c r="D30" i="3"/>
  <c r="B30" i="3"/>
  <c r="B31" i="3" s="1"/>
  <c r="B32" i="3" s="1"/>
  <c r="B33" i="3" s="1"/>
  <c r="B34" i="3" s="1"/>
  <c r="B35" i="3" s="1"/>
  <c r="E29" i="3"/>
  <c r="E30" i="3" s="1"/>
  <c r="E31" i="3" s="1"/>
  <c r="E32" i="3" s="1"/>
  <c r="E33" i="3" s="1"/>
  <c r="E34" i="3" s="1"/>
  <c r="E35" i="3" s="1"/>
  <c r="D29" i="3"/>
  <c r="B29" i="3"/>
  <c r="L28" i="3"/>
  <c r="L29" i="3" s="1"/>
  <c r="L30" i="3" s="1"/>
  <c r="L31" i="3" s="1"/>
  <c r="L32" i="3" s="1"/>
  <c r="L33" i="3" s="1"/>
  <c r="L34" i="3" s="1"/>
  <c r="L35" i="3" s="1"/>
  <c r="K28" i="3"/>
  <c r="K29" i="3" s="1"/>
  <c r="K30" i="3" s="1"/>
  <c r="K31" i="3" s="1"/>
  <c r="K32" i="3" s="1"/>
  <c r="K33" i="3" s="1"/>
  <c r="K34" i="3" s="1"/>
  <c r="K35" i="3" s="1"/>
  <c r="I28" i="3"/>
  <c r="I29" i="3" s="1"/>
  <c r="I30" i="3" s="1"/>
  <c r="I31" i="3" s="1"/>
  <c r="I32" i="3" s="1"/>
  <c r="I33" i="3" s="1"/>
  <c r="I34" i="3" s="1"/>
  <c r="I35" i="3" s="1"/>
  <c r="H28" i="3"/>
  <c r="H29" i="3" s="1"/>
  <c r="H30" i="3" s="1"/>
  <c r="H31" i="3" s="1"/>
  <c r="H32" i="3" s="1"/>
  <c r="H33" i="3" s="1"/>
  <c r="H34" i="3" s="1"/>
  <c r="H35" i="3" s="1"/>
  <c r="G28" i="3"/>
  <c r="G29" i="3" s="1"/>
  <c r="G30" i="3" s="1"/>
  <c r="G31" i="3" s="1"/>
  <c r="G32" i="3" s="1"/>
  <c r="G33" i="3" s="1"/>
  <c r="G34" i="3" s="1"/>
  <c r="G35" i="3" s="1"/>
  <c r="F28" i="3"/>
  <c r="F29" i="3" s="1"/>
  <c r="F30" i="3" s="1"/>
  <c r="F31" i="3" s="1"/>
  <c r="F32" i="3" s="1"/>
  <c r="F33" i="3" s="1"/>
  <c r="F34" i="3" s="1"/>
  <c r="F35" i="3" s="1"/>
  <c r="E28" i="3"/>
  <c r="D28" i="3"/>
  <c r="C28" i="3"/>
  <c r="C29" i="3" s="1"/>
  <c r="C30" i="3" s="1"/>
  <c r="C31" i="3" s="1"/>
  <c r="C32" i="3" s="1"/>
  <c r="C33" i="3" s="1"/>
  <c r="C34" i="3" s="1"/>
  <c r="C35" i="3" s="1"/>
  <c r="B28" i="3"/>
  <c r="D13" i="3"/>
  <c r="D14" i="3" s="1"/>
  <c r="D15" i="3" s="1"/>
  <c r="D16" i="3" s="1"/>
  <c r="D17" i="3" s="1"/>
  <c r="D12" i="3"/>
  <c r="D11" i="3"/>
  <c r="L10" i="3"/>
  <c r="L11" i="3" s="1"/>
  <c r="L12" i="3" s="1"/>
  <c r="L13" i="3" s="1"/>
  <c r="L14" i="3" s="1"/>
  <c r="L15" i="3" s="1"/>
  <c r="L16" i="3" s="1"/>
  <c r="L17" i="3" s="1"/>
  <c r="K10" i="3"/>
  <c r="K11" i="3" s="1"/>
  <c r="K12" i="3" s="1"/>
  <c r="K13" i="3" s="1"/>
  <c r="K14" i="3" s="1"/>
  <c r="K15" i="3" s="1"/>
  <c r="K16" i="3" s="1"/>
  <c r="K17" i="3" s="1"/>
  <c r="I10" i="3"/>
  <c r="I11" i="3" s="1"/>
  <c r="I12" i="3" s="1"/>
  <c r="I13" i="3" s="1"/>
  <c r="I14" i="3" s="1"/>
  <c r="I15" i="3" s="1"/>
  <c r="I16" i="3" s="1"/>
  <c r="I17" i="3" s="1"/>
  <c r="H10" i="3"/>
  <c r="H11" i="3" s="1"/>
  <c r="H12" i="3" s="1"/>
  <c r="H13" i="3" s="1"/>
  <c r="H14" i="3" s="1"/>
  <c r="H15" i="3" s="1"/>
  <c r="H16" i="3" s="1"/>
  <c r="H17" i="3" s="1"/>
  <c r="G10" i="3"/>
  <c r="G11" i="3" s="1"/>
  <c r="G12" i="3" s="1"/>
  <c r="G13" i="3" s="1"/>
  <c r="G14" i="3" s="1"/>
  <c r="G15" i="3" s="1"/>
  <c r="G16" i="3" s="1"/>
  <c r="G17" i="3" s="1"/>
  <c r="F10" i="3"/>
  <c r="F11" i="3" s="1"/>
  <c r="F12" i="3" s="1"/>
  <c r="F13" i="3" s="1"/>
  <c r="F14" i="3" s="1"/>
  <c r="F15" i="3" s="1"/>
  <c r="F16" i="3" s="1"/>
  <c r="F17" i="3" s="1"/>
  <c r="E10" i="3"/>
  <c r="E11" i="3" s="1"/>
  <c r="E12" i="3" s="1"/>
  <c r="E13" i="3" s="1"/>
  <c r="E14" i="3" s="1"/>
  <c r="E15" i="3" s="1"/>
  <c r="E16" i="3" s="1"/>
  <c r="E17" i="3" s="1"/>
  <c r="D10" i="3"/>
  <c r="C10" i="3"/>
  <c r="C11" i="3" s="1"/>
  <c r="C12" i="3" s="1"/>
  <c r="C13" i="3" s="1"/>
  <c r="C14" i="3" s="1"/>
  <c r="C15" i="3" s="1"/>
  <c r="C16" i="3" s="1"/>
  <c r="C17" i="3" s="1"/>
  <c r="B10" i="3"/>
  <c r="B11" i="3" s="1"/>
  <c r="B12" i="3" s="1"/>
  <c r="B13" i="3" s="1"/>
  <c r="B14" i="3" s="1"/>
  <c r="B15" i="3" s="1"/>
  <c r="B16" i="3" s="1"/>
  <c r="B17" i="3" s="1"/>
  <c r="D29" i="2"/>
  <c r="D30" i="2" s="1"/>
  <c r="D31" i="2" s="1"/>
  <c r="D32" i="2" s="1"/>
  <c r="D33" i="2" s="1"/>
  <c r="D34" i="2" s="1"/>
  <c r="D35" i="2" s="1"/>
  <c r="L28" i="2"/>
  <c r="L29" i="2" s="1"/>
  <c r="L30" i="2" s="1"/>
  <c r="L31" i="2" s="1"/>
  <c r="L32" i="2" s="1"/>
  <c r="L33" i="2" s="1"/>
  <c r="L34" i="2" s="1"/>
  <c r="L35" i="2" s="1"/>
  <c r="K28" i="2"/>
  <c r="K29" i="2" s="1"/>
  <c r="K30" i="2" s="1"/>
  <c r="K31" i="2" s="1"/>
  <c r="K32" i="2" s="1"/>
  <c r="K33" i="2" s="1"/>
  <c r="K34" i="2" s="1"/>
  <c r="K35" i="2" s="1"/>
  <c r="I28" i="2"/>
  <c r="I29" i="2" s="1"/>
  <c r="I30" i="2" s="1"/>
  <c r="I31" i="2" s="1"/>
  <c r="I32" i="2" s="1"/>
  <c r="I33" i="2" s="1"/>
  <c r="I34" i="2" s="1"/>
  <c r="I35" i="2" s="1"/>
  <c r="H28" i="2"/>
  <c r="H29" i="2" s="1"/>
  <c r="H30" i="2" s="1"/>
  <c r="H31" i="2" s="1"/>
  <c r="H32" i="2" s="1"/>
  <c r="H33" i="2" s="1"/>
  <c r="H34" i="2" s="1"/>
  <c r="H35" i="2" s="1"/>
  <c r="G28" i="2"/>
  <c r="G29" i="2" s="1"/>
  <c r="G30" i="2" s="1"/>
  <c r="G31" i="2" s="1"/>
  <c r="G32" i="2" s="1"/>
  <c r="G33" i="2" s="1"/>
  <c r="G34" i="2" s="1"/>
  <c r="G35" i="2" s="1"/>
  <c r="F28" i="2"/>
  <c r="F29" i="2" s="1"/>
  <c r="F30" i="2" s="1"/>
  <c r="F31" i="2" s="1"/>
  <c r="F32" i="2" s="1"/>
  <c r="F33" i="2" s="1"/>
  <c r="F34" i="2" s="1"/>
  <c r="F35" i="2" s="1"/>
  <c r="E28" i="2"/>
  <c r="E29" i="2" s="1"/>
  <c r="E30" i="2" s="1"/>
  <c r="E31" i="2" s="1"/>
  <c r="E32" i="2" s="1"/>
  <c r="E33" i="2" s="1"/>
  <c r="E34" i="2" s="1"/>
  <c r="E35" i="2" s="1"/>
  <c r="D28" i="2"/>
  <c r="C28" i="2"/>
  <c r="C29" i="2" s="1"/>
  <c r="C30" i="2" s="1"/>
  <c r="C31" i="2" s="1"/>
  <c r="C32" i="2" s="1"/>
  <c r="C33" i="2" s="1"/>
  <c r="C34" i="2" s="1"/>
  <c r="C35" i="2" s="1"/>
  <c r="B28" i="2"/>
  <c r="B29" i="2" s="1"/>
  <c r="B30" i="2" s="1"/>
  <c r="B31" i="2" s="1"/>
  <c r="B32" i="2" s="1"/>
  <c r="B33" i="2" s="1"/>
  <c r="B34" i="2" s="1"/>
  <c r="B35" i="2" s="1"/>
  <c r="L10" i="2"/>
  <c r="L11" i="2" s="1"/>
  <c r="L12" i="2" s="1"/>
  <c r="L13" i="2" s="1"/>
  <c r="L14" i="2" s="1"/>
  <c r="L15" i="2" s="1"/>
  <c r="L16" i="2" s="1"/>
  <c r="L17" i="2" s="1"/>
  <c r="K10" i="2"/>
  <c r="K11" i="2" s="1"/>
  <c r="K12" i="2" s="1"/>
  <c r="K13" i="2" s="1"/>
  <c r="K14" i="2" s="1"/>
  <c r="K15" i="2" s="1"/>
  <c r="K16" i="2" s="1"/>
  <c r="K17" i="2" s="1"/>
  <c r="I12" i="2"/>
  <c r="I13" i="2" s="1"/>
  <c r="I14" i="2" s="1"/>
  <c r="I15" i="2" s="1"/>
  <c r="I16" i="2" s="1"/>
  <c r="I17" i="2" s="1"/>
  <c r="I11" i="2"/>
  <c r="H11" i="2"/>
  <c r="H12" i="2" s="1"/>
  <c r="H13" i="2" s="1"/>
  <c r="H14" i="2" s="1"/>
  <c r="H15" i="2" s="1"/>
  <c r="H16" i="2" s="1"/>
  <c r="H17" i="2" s="1"/>
  <c r="G11" i="2"/>
  <c r="G12" i="2" s="1"/>
  <c r="G13" i="2" s="1"/>
  <c r="G14" i="2" s="1"/>
  <c r="G15" i="2" s="1"/>
  <c r="G16" i="2" s="1"/>
  <c r="G17" i="2" s="1"/>
  <c r="F11" i="2"/>
  <c r="F12" i="2" s="1"/>
  <c r="F13" i="2" s="1"/>
  <c r="F14" i="2" s="1"/>
  <c r="F15" i="2" s="1"/>
  <c r="F16" i="2" s="1"/>
  <c r="F17" i="2" s="1"/>
  <c r="E11" i="2"/>
  <c r="E12" i="2" s="1"/>
  <c r="E13" i="2" s="1"/>
  <c r="E14" i="2" s="1"/>
  <c r="E15" i="2" s="1"/>
  <c r="E16" i="2" s="1"/>
  <c r="E17" i="2" s="1"/>
  <c r="D11" i="2"/>
  <c r="D12" i="2" s="1"/>
  <c r="D13" i="2" s="1"/>
  <c r="D14" i="2" s="1"/>
  <c r="D15" i="2" s="1"/>
  <c r="D16" i="2" s="1"/>
  <c r="D17" i="2" s="1"/>
  <c r="I10" i="2"/>
  <c r="H10" i="2"/>
  <c r="G10" i="2"/>
  <c r="F10" i="2"/>
  <c r="E10" i="2"/>
  <c r="D10" i="2"/>
  <c r="C10" i="2"/>
  <c r="C11" i="2" s="1"/>
  <c r="C12" i="2" s="1"/>
  <c r="C13" i="2" s="1"/>
  <c r="C14" i="2" s="1"/>
  <c r="C15" i="2" s="1"/>
  <c r="C16" i="2" s="1"/>
  <c r="C17" i="2" s="1"/>
  <c r="B10" i="2"/>
  <c r="B11" i="2" s="1"/>
  <c r="B12" i="2" s="1"/>
  <c r="B13" i="2" s="1"/>
  <c r="B14" i="2" s="1"/>
  <c r="B15" i="2" s="1"/>
  <c r="B16" i="2" s="1"/>
  <c r="B17" i="2" s="1"/>
  <c r="L32" i="1"/>
  <c r="L33" i="1" s="1"/>
  <c r="L34" i="1" s="1"/>
  <c r="L35" i="1" s="1"/>
  <c r="L36" i="1" s="1"/>
  <c r="L37" i="1" s="1"/>
  <c r="L38" i="1" s="1"/>
  <c r="L39" i="1" s="1"/>
  <c r="K32" i="1"/>
  <c r="K33" i="1" s="1"/>
  <c r="K34" i="1" s="1"/>
  <c r="K35" i="1" s="1"/>
  <c r="K36" i="1" s="1"/>
  <c r="K37" i="1" s="1"/>
  <c r="K38" i="1" s="1"/>
  <c r="K39" i="1" s="1"/>
  <c r="I32" i="1"/>
  <c r="I33" i="1" s="1"/>
  <c r="I34" i="1" s="1"/>
  <c r="I35" i="1" s="1"/>
  <c r="I36" i="1" s="1"/>
  <c r="I37" i="1" s="1"/>
  <c r="I38" i="1" s="1"/>
  <c r="I39" i="1" s="1"/>
  <c r="H32" i="1"/>
  <c r="H33" i="1" s="1"/>
  <c r="H34" i="1" s="1"/>
  <c r="H35" i="1" s="1"/>
  <c r="H36" i="1" s="1"/>
  <c r="H37" i="1" s="1"/>
  <c r="H38" i="1" s="1"/>
  <c r="H39" i="1" s="1"/>
  <c r="G32" i="1"/>
  <c r="G33" i="1" s="1"/>
  <c r="G34" i="1" s="1"/>
  <c r="G35" i="1" s="1"/>
  <c r="G36" i="1" s="1"/>
  <c r="G37" i="1" s="1"/>
  <c r="G38" i="1" s="1"/>
  <c r="G39" i="1" s="1"/>
  <c r="F32" i="1"/>
  <c r="F33" i="1" s="1"/>
  <c r="F34" i="1" s="1"/>
  <c r="F35" i="1" s="1"/>
  <c r="F36" i="1" s="1"/>
  <c r="F37" i="1" s="1"/>
  <c r="F38" i="1" s="1"/>
  <c r="F39" i="1" s="1"/>
  <c r="D32" i="1"/>
  <c r="D33" i="1" s="1"/>
  <c r="D34" i="1" s="1"/>
  <c r="D35" i="1" s="1"/>
  <c r="D36" i="1" s="1"/>
  <c r="D37" i="1" s="1"/>
  <c r="D38" i="1" s="1"/>
  <c r="D39" i="1" s="1"/>
  <c r="C32" i="1"/>
  <c r="C33" i="1" s="1"/>
  <c r="C34" i="1" s="1"/>
  <c r="C35" i="1" s="1"/>
  <c r="C36" i="1" s="1"/>
  <c r="C37" i="1" s="1"/>
  <c r="C38" i="1" s="1"/>
  <c r="C39" i="1" s="1"/>
  <c r="B32" i="1"/>
  <c r="B33" i="1" s="1"/>
  <c r="B34" i="1" s="1"/>
  <c r="B35" i="1" s="1"/>
  <c r="B36" i="1" s="1"/>
  <c r="B37" i="1" s="1"/>
  <c r="B38" i="1" s="1"/>
  <c r="B39" i="1" s="1"/>
  <c r="L12" i="1"/>
  <c r="L13" i="1" s="1"/>
  <c r="L14" i="1" s="1"/>
  <c r="L15" i="1" s="1"/>
  <c r="L16" i="1" s="1"/>
  <c r="L17" i="1" s="1"/>
  <c r="L18" i="1" s="1"/>
  <c r="L19" i="1" s="1"/>
  <c r="K12" i="1"/>
  <c r="K13" i="1" s="1"/>
  <c r="K14" i="1" s="1"/>
  <c r="K15" i="1" s="1"/>
  <c r="K16" i="1" s="1"/>
  <c r="K17" i="1" s="1"/>
  <c r="K18" i="1" s="1"/>
  <c r="K19" i="1" s="1"/>
  <c r="I12" i="1"/>
  <c r="I13" i="1" s="1"/>
  <c r="I14" i="1" s="1"/>
  <c r="I15" i="1" s="1"/>
  <c r="I16" i="1" s="1"/>
  <c r="I17" i="1" s="1"/>
  <c r="I18" i="1" s="1"/>
  <c r="I19" i="1" s="1"/>
  <c r="H12" i="1"/>
  <c r="H13" i="1" s="1"/>
  <c r="H14" i="1" s="1"/>
  <c r="H15" i="1" s="1"/>
  <c r="H16" i="1" s="1"/>
  <c r="H17" i="1" s="1"/>
  <c r="H18" i="1" s="1"/>
  <c r="H19" i="1" s="1"/>
  <c r="G12" i="1"/>
  <c r="G13" i="1" s="1"/>
  <c r="G14" i="1" s="1"/>
  <c r="G15" i="1" s="1"/>
  <c r="G16" i="1" s="1"/>
  <c r="G17" i="1" s="1"/>
  <c r="G18" i="1" s="1"/>
  <c r="G19" i="1" s="1"/>
  <c r="F12" i="1"/>
  <c r="F13" i="1" s="1"/>
  <c r="F14" i="1" s="1"/>
  <c r="F15" i="1" s="1"/>
  <c r="F16" i="1" s="1"/>
  <c r="F17" i="1" s="1"/>
  <c r="F18" i="1" s="1"/>
  <c r="F19" i="1" s="1"/>
  <c r="C12" i="1"/>
  <c r="C13" i="1" s="1"/>
  <c r="C14" i="1" s="1"/>
  <c r="C15" i="1" s="1"/>
  <c r="C16" i="1" s="1"/>
  <c r="C17" i="1" s="1"/>
  <c r="C18" i="1" s="1"/>
  <c r="C19" i="1" s="1"/>
  <c r="B12" i="1"/>
  <c r="B13" i="1" s="1"/>
  <c r="B14" i="1" s="1"/>
  <c r="B15" i="1" s="1"/>
  <c r="B16" i="1" s="1"/>
  <c r="B17" i="1" s="1"/>
  <c r="B18" i="1" s="1"/>
  <c r="B19" i="1" s="1"/>
  <c r="G41" i="3"/>
  <c r="H41" i="3" s="1"/>
  <c r="I41" i="3" s="1"/>
  <c r="J41" i="3" s="1"/>
  <c r="K41" i="3" s="1"/>
  <c r="L41" i="3" s="1"/>
  <c r="M41" i="3" s="1"/>
  <c r="N41" i="3" s="1"/>
  <c r="P7" i="3"/>
</calcChain>
</file>

<file path=xl/sharedStrings.xml><?xml version="1.0" encoding="utf-8"?>
<sst xmlns="http://schemas.openxmlformats.org/spreadsheetml/2006/main" count="384" uniqueCount="35">
  <si>
    <t>KISD Early Childhood Literacy Board Outcome Goal</t>
  </si>
  <si>
    <t>The percentage of 3rd grade students that score "Meets Grade Level" or above on STAAR Reading will increase from 58% to 60% by June 2023.</t>
  </si>
  <si>
    <t>Yearly Target Goals</t>
  </si>
  <si>
    <t>2022 - Goal</t>
  </si>
  <si>
    <t>Current</t>
  </si>
  <si>
    <t>State</t>
  </si>
  <si>
    <t>African American</t>
  </si>
  <si>
    <t>Hispanic</t>
  </si>
  <si>
    <t>White</t>
  </si>
  <si>
    <t>American Indian</t>
  </si>
  <si>
    <t>Asian</t>
  </si>
  <si>
    <t>Pacific Islander</t>
  </si>
  <si>
    <t>Two or More Races</t>
  </si>
  <si>
    <t>Special Ed</t>
  </si>
  <si>
    <t>Special Ed (Former)</t>
  </si>
  <si>
    <t>Eco. Disadv.</t>
  </si>
  <si>
    <t>EB</t>
  </si>
  <si>
    <t>Cont. Enrolled</t>
  </si>
  <si>
    <t>Non-Cont. Enrolled</t>
  </si>
  <si>
    <t>**</t>
  </si>
  <si>
    <t>2022 State</t>
  </si>
  <si>
    <t>2022 Goal</t>
  </si>
  <si>
    <t>2022 Actual</t>
  </si>
  <si>
    <t>KISD Early Childhood Math Board Outcome Goal</t>
  </si>
  <si>
    <t>The percentage of 3rd grade students that score "Meets Grade Level" or above on STAAR Math will increase from 39% to 42% by June 2023.</t>
  </si>
  <si>
    <t>Elementary, 4th Grade Language Arts Board Outcome Goal</t>
  </si>
  <si>
    <t>The percentage of 4th grade students that score "Meets Grade Level" or above on STAAR Reading will increase from 47% to 54% by June 2023.</t>
  </si>
  <si>
    <t>Elementary, 4th Grade Math Board Outcome Goal</t>
  </si>
  <si>
    <t>The percentage of 4th grade students that score "Meets Grade Level" or above on STAAR Math will increase from 31% to 41% by June 2023.</t>
  </si>
  <si>
    <t>Elementary, 5th Grade Language Arts Board Outcome Goal</t>
  </si>
  <si>
    <t>The percentage of 5th grade students that score "Meets Grade Level" or above on STAAR Reading will increase from 51% to 57% by June 2023.</t>
  </si>
  <si>
    <t>Elementary, 5th Grade Math Board Outcome Goal</t>
  </si>
  <si>
    <t>The percentage of 5th grade students that score "Meets Grade Level" or above on STAAR Math will increase from 39% to 47% by June 2023.</t>
  </si>
  <si>
    <t>Elementary, 5th Grade Science Board Outcome Goal</t>
  </si>
  <si>
    <t>The percentage of 5th grade students that score "Meets Grade Level" or above on STAAR Science will increase from 24% to 37% by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</si>
</sst>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538235"/>
        <bgColor indexed="64"/>
      </patternFill>
    </fill>
    <fill>
      <patternFill patternType="solid">
        <fgColor rgb="FFE6F2DE"/>
        <bgColor indexed="64"/>
      </patternFill>
    </fill>
    <fill>
      <patternFill patternType="solid">
        <fgColor rgb="FFB5D8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BB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B07BD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left" vertical="center" indent="1"/>
    </xf>
    <xf numFmtId="0" fontId="0" fillId="7" borderId="1" xfId="0" applyFill="1" applyBorder="1" applyAlignment="1">
      <alignment horizontal="left" vertical="center" indent="1"/>
    </xf>
    <xf numFmtId="9" fontId="0" fillId="11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left" vertical="center" indent="1"/>
    </xf>
    <xf numFmtId="0" fontId="1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indent="1"/>
    </xf>
    <xf numFmtId="0" fontId="0" fillId="14" borderId="1" xfId="0" applyFill="1" applyBorder="1" applyAlignment="1">
      <alignment horizontal="center" vertical="center" wrapText="1" readingOrder="1"/>
    </xf>
    <xf numFmtId="9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9" fontId="7" fillId="15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9" fontId="0" fillId="6" borderId="4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left" vertical="center" indent="1"/>
    </xf>
    <xf numFmtId="9" fontId="0" fillId="11" borderId="5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9" fontId="7" fillId="0" borderId="7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0" fillId="15" borderId="5" xfId="0" applyFill="1" applyBorder="1" applyAlignment="1">
      <alignment horizontal="left" vertical="center" indent="1"/>
    </xf>
    <xf numFmtId="9" fontId="0" fillId="15" borderId="5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0" fontId="0" fillId="17" borderId="5" xfId="0" applyFill="1" applyBorder="1" applyAlignment="1">
      <alignment horizontal="left" vertical="center" indent="1"/>
    </xf>
    <xf numFmtId="9" fontId="0" fillId="17" borderId="5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center" vertical="center" wrapText="1" readingOrder="1"/>
    </xf>
    <xf numFmtId="0" fontId="1" fillId="18" borderId="1" xfId="0" applyFont="1" applyFill="1" applyBorder="1" applyAlignment="1">
      <alignment horizontal="center" vertical="center"/>
    </xf>
    <xf numFmtId="9" fontId="7" fillId="17" borderId="1" xfId="0" applyNumberFormat="1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BE1"/>
      <color rgb="FFF6BC94"/>
      <color rgb="FFFBE4D5"/>
      <color rgb="FFB07BD7"/>
      <color rgb="FFEADCF4"/>
      <color rgb="FFA365D1"/>
      <color rgb="FF003BB0"/>
      <color rgb="FF0052F6"/>
      <color rgb="FFE1EBFF"/>
      <color rgb="FFD6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173A-6B2E-4636-A8C0-AE9F9C8895BB}">
  <sheetPr>
    <pageSetUpPr fitToPage="1"/>
  </sheetPr>
  <dimension ref="A1:N39"/>
  <sheetViews>
    <sheetView tabSelected="1" topLeftCell="A17" zoomScaleNormal="100" workbookViewId="0">
      <selection activeCell="L31" sqref="L31"/>
    </sheetView>
  </sheetViews>
  <sheetFormatPr defaultRowHeight="14.25"/>
  <cols>
    <col min="1" max="1" width="14" style="1" customWidth="1"/>
    <col min="2" max="15" width="11.7109375" customWidth="1"/>
  </cols>
  <sheetData>
    <row r="1" spans="1:14" s="2" customFormat="1" ht="15.7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2" customFormat="1" ht="15.7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2" customFormat="1" ht="15.7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s="2" customFormat="1">
      <c r="A4" s="53"/>
      <c r="B4" s="54"/>
      <c r="C4" s="3">
        <v>2021</v>
      </c>
      <c r="D4" s="4" t="s">
        <v>3</v>
      </c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3"/>
      <c r="B5" s="54"/>
      <c r="C5" s="7">
        <v>0.34</v>
      </c>
      <c r="D5" s="7">
        <v>0.45</v>
      </c>
      <c r="E5" s="8">
        <v>0.57999999999999996</v>
      </c>
      <c r="F5" s="9">
        <v>0.52</v>
      </c>
      <c r="G5" s="26">
        <f>IF(E5&gt;=70%,E5+1%,IF(E5&gt;=58%,E5+2%,IF((60%-E5)/8+E5&lt;F5,F5,(60%-E5)/8+E5)))</f>
        <v>0.6</v>
      </c>
      <c r="H5" s="7">
        <f>IF(G5&gt;=70%,G5+1%,IF(G5&gt;=58%,G5+2%,(60%-G5)/7+G5))</f>
        <v>0.62</v>
      </c>
      <c r="I5" s="7">
        <f>IF(H5&gt;=70%,H5+1%,IF(H5&gt;=58%,H5+2%,(60%-H5)/6+H5))</f>
        <v>0.64</v>
      </c>
      <c r="J5" s="7">
        <f>IF(I5&gt;=70%,I5+1%,IF(I5&gt;=58%,I5+2%,(60%-I5)/5+I5))</f>
        <v>0.66</v>
      </c>
      <c r="K5" s="7">
        <f>IF(J5&gt;=70%,J5+1%,IF(J5&gt;=60%,J5+2%,(58%-J5)/4+J5))</f>
        <v>0.68</v>
      </c>
      <c r="L5" s="7">
        <f>IF(K5&gt;=70%,K5+1%,IF(K5&gt;=58%,K5+2%,(60%-K5)/3+K5))</f>
        <v>0.70000000000000007</v>
      </c>
      <c r="M5" s="7">
        <f>IF(L5&gt;=70%,L5+1%,IF(L5&gt;=58%,L5+2%,(60%-L5)/2+L5))</f>
        <v>0.71000000000000008</v>
      </c>
      <c r="N5" s="7">
        <f>IF(M5&gt;=70%,M5+1%,IF(M5&gt;=58%,M5+2%,(60%-M5)+M5))</f>
        <v>0.72000000000000008</v>
      </c>
    </row>
    <row r="6" spans="1:14" s="2" customFormat="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s="2" customFormat="1" ht="28.5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15">
        <v>2021</v>
      </c>
      <c r="B8" s="16">
        <v>0.28000000000000003</v>
      </c>
      <c r="C8" s="17">
        <v>0.31</v>
      </c>
      <c r="D8" s="17">
        <v>0.48</v>
      </c>
      <c r="E8" s="17">
        <v>0.23</v>
      </c>
      <c r="F8" s="17">
        <v>0.43</v>
      </c>
      <c r="G8" s="17">
        <v>0.27</v>
      </c>
      <c r="H8" s="17">
        <v>0.36</v>
      </c>
      <c r="I8" s="17">
        <v>0.11</v>
      </c>
      <c r="J8" s="17" t="s">
        <v>19</v>
      </c>
      <c r="K8" s="17">
        <v>0.28000000000000003</v>
      </c>
      <c r="L8" s="17">
        <v>0.25</v>
      </c>
      <c r="M8" s="17" t="s">
        <v>19</v>
      </c>
      <c r="N8" s="17" t="s">
        <v>19</v>
      </c>
    </row>
    <row r="9" spans="1:14" s="2" customFormat="1">
      <c r="A9" s="30" t="s">
        <v>20</v>
      </c>
      <c r="B9" s="31">
        <v>0.38</v>
      </c>
      <c r="C9" s="31">
        <v>0.45</v>
      </c>
      <c r="D9" s="31">
        <v>0.64</v>
      </c>
      <c r="E9" s="31">
        <v>0.52</v>
      </c>
      <c r="F9" s="31">
        <v>0.75</v>
      </c>
      <c r="G9" s="31">
        <v>0.48</v>
      </c>
      <c r="H9" s="31">
        <v>0.59</v>
      </c>
      <c r="I9" s="31">
        <v>0.23</v>
      </c>
      <c r="J9" s="31" t="s">
        <v>19</v>
      </c>
      <c r="K9" s="31">
        <v>0.41</v>
      </c>
      <c r="L9" s="31">
        <v>0.44</v>
      </c>
      <c r="M9" s="31" t="s">
        <v>19</v>
      </c>
      <c r="N9" s="31" t="s">
        <v>19</v>
      </c>
    </row>
    <row r="10" spans="1:14" s="2" customFormat="1">
      <c r="A10" s="12" t="s">
        <v>21</v>
      </c>
      <c r="B10" s="14">
        <v>0.38</v>
      </c>
      <c r="C10" s="14">
        <v>0.4</v>
      </c>
      <c r="D10" s="14">
        <v>0.56999999999999995</v>
      </c>
      <c r="E10" s="14">
        <v>1</v>
      </c>
      <c r="F10" s="14">
        <v>7.0000000000000007E-2</v>
      </c>
      <c r="G10" s="14">
        <v>7.0000000000000007E-2</v>
      </c>
      <c r="H10" s="14">
        <v>7.0000000000000007E-2</v>
      </c>
      <c r="I10" s="14">
        <v>0.24</v>
      </c>
      <c r="J10" s="14" t="s">
        <v>19</v>
      </c>
      <c r="K10" s="14">
        <v>0.49</v>
      </c>
      <c r="L10" s="14">
        <v>0.36</v>
      </c>
      <c r="M10" s="14" t="s">
        <v>19</v>
      </c>
      <c r="N10" s="14" t="s">
        <v>19</v>
      </c>
    </row>
    <row r="11" spans="1:14" s="2" customFormat="1" ht="14.65" thickBot="1">
      <c r="A11" s="13" t="s">
        <v>22</v>
      </c>
      <c r="B11" s="8"/>
      <c r="C11" s="8"/>
      <c r="D11" s="8"/>
      <c r="E11" s="8" t="s">
        <v>19</v>
      </c>
      <c r="F11" s="8"/>
      <c r="G11" s="8"/>
      <c r="H11" s="8"/>
      <c r="I11" s="8"/>
      <c r="J11" s="8" t="s">
        <v>19</v>
      </c>
      <c r="K11" s="8">
        <v>0.5</v>
      </c>
      <c r="L11" s="8"/>
      <c r="M11" s="8" t="s">
        <v>19</v>
      </c>
      <c r="N11" s="8" t="s">
        <v>19</v>
      </c>
    </row>
    <row r="12" spans="1:14" s="2" customFormat="1" ht="15" thickTop="1" thickBot="1">
      <c r="A12" s="34">
        <v>2023</v>
      </c>
      <c r="B12" s="35">
        <f>IF(B11=100%,B11,IF(B11&gt;=70%,B11+1%,IF(B11&gt;=60%,B11+2%,IF(((60%-B11)/8+B11)&lt;B9,B9,((60%-B11)/8+B11)))))</f>
        <v>0.38</v>
      </c>
      <c r="C12" s="35">
        <f t="shared" ref="C12:I12" si="0">IF(C11=100%,C11,IF(C11&gt;=70%,C11+1%,IF(C11&gt;=60%,C11+2%,IF(((60%-C11)/8+C11)&lt;C9,C9,((60%-C11)/8+C11)))))</f>
        <v>0.45</v>
      </c>
      <c r="D12" s="35">
        <f t="shared" si="0"/>
        <v>0.64</v>
      </c>
      <c r="E12" s="35" t="s">
        <v>19</v>
      </c>
      <c r="F12" s="35">
        <f t="shared" si="0"/>
        <v>0.75</v>
      </c>
      <c r="G12" s="35">
        <f t="shared" si="0"/>
        <v>0.48</v>
      </c>
      <c r="H12" s="35">
        <f t="shared" si="0"/>
        <v>0.59</v>
      </c>
      <c r="I12" s="35">
        <f t="shared" si="0"/>
        <v>0.23</v>
      </c>
      <c r="J12" s="35" t="s">
        <v>19</v>
      </c>
      <c r="K12" s="35">
        <f t="shared" ref="K12:L12" si="1">IF(K11=100%,K11,IF(K11&gt;=70%,K11+1%,IF(K11&gt;=60%,K11+2%,IF(((60%-K11)/8+K11)&lt;K9,K9,((60%-K11)/8+K11)))))</f>
        <v>0.51249999999999996</v>
      </c>
      <c r="L12" s="35">
        <f t="shared" si="1"/>
        <v>0.44</v>
      </c>
      <c r="M12" s="35" t="s">
        <v>19</v>
      </c>
      <c r="N12" s="36" t="s">
        <v>19</v>
      </c>
    </row>
    <row r="13" spans="1:14" s="2" customFormat="1" ht="14.65" thickTop="1">
      <c r="A13" s="32">
        <v>2024</v>
      </c>
      <c r="B13" s="33">
        <f>IF(B12=100%,B12,IF(B12&gt;=70%,B12+1%,IF(B12&gt;=58%,B12+2%,B12+((60%-B12)/7))))</f>
        <v>0.41142857142857142</v>
      </c>
      <c r="C13" s="33">
        <f t="shared" ref="C13:I13" si="2">IF(C12=100%,C12,IF(C12&gt;=70%,C12+1%,IF(C12&gt;=58%,C12+2%,C12+((60%-C12)/7))))</f>
        <v>0.47142857142857142</v>
      </c>
      <c r="D13" s="33">
        <f t="shared" si="2"/>
        <v>0.66</v>
      </c>
      <c r="E13" s="33" t="s">
        <v>19</v>
      </c>
      <c r="F13" s="33">
        <f t="shared" si="2"/>
        <v>0.76</v>
      </c>
      <c r="G13" s="33">
        <f t="shared" si="2"/>
        <v>0.49714285714285711</v>
      </c>
      <c r="H13" s="33">
        <f t="shared" si="2"/>
        <v>0.61</v>
      </c>
      <c r="I13" s="33">
        <f t="shared" si="2"/>
        <v>0.28285714285714286</v>
      </c>
      <c r="J13" s="33" t="s">
        <v>19</v>
      </c>
      <c r="K13" s="33">
        <f t="shared" ref="K13:L13" si="3">IF(K12=100%,K12,IF(K12&gt;=70%,K12+1%,IF(K12&gt;=58%,K12+2%,K12+((60%-K12)/7))))</f>
        <v>0.52499999999999991</v>
      </c>
      <c r="L13" s="33">
        <f t="shared" si="3"/>
        <v>0.46285714285714286</v>
      </c>
      <c r="M13" s="33" t="s">
        <v>19</v>
      </c>
      <c r="N13" s="33" t="s">
        <v>19</v>
      </c>
    </row>
    <row r="14" spans="1:14" s="2" customFormat="1">
      <c r="A14" s="15">
        <v>2025</v>
      </c>
      <c r="B14" s="17">
        <f>IF(B13=100%,B13,IF(B13&gt;=70%,B13+1%,IF(B13&gt;=58%,B13+2%,B13+((60%-B13)/6))))</f>
        <v>0.44285714285714284</v>
      </c>
      <c r="C14" s="17">
        <f t="shared" ref="C14:I14" si="4">IF(C13=100%,C13,IF(C13&gt;=70%,C13+1%,IF(C13&gt;=58%,C13+2%,C13+((60%-C13)/6))))</f>
        <v>0.49285714285714283</v>
      </c>
      <c r="D14" s="17">
        <f t="shared" si="4"/>
        <v>0.68</v>
      </c>
      <c r="E14" s="17" t="s">
        <v>19</v>
      </c>
      <c r="F14" s="17">
        <f t="shared" si="4"/>
        <v>0.77</v>
      </c>
      <c r="G14" s="17">
        <f t="shared" si="4"/>
        <v>0.51428571428571423</v>
      </c>
      <c r="H14" s="17">
        <f t="shared" si="4"/>
        <v>0.63</v>
      </c>
      <c r="I14" s="17">
        <f t="shared" si="4"/>
        <v>0.33571428571428574</v>
      </c>
      <c r="J14" s="17" t="s">
        <v>19</v>
      </c>
      <c r="K14" s="17">
        <f t="shared" ref="K14:L14" si="5">IF(K13=100%,K13,IF(K13&gt;=70%,K13+1%,IF(K13&gt;=58%,K13+2%,K13+((60%-K13)/6))))</f>
        <v>0.53749999999999987</v>
      </c>
      <c r="L14" s="17">
        <f t="shared" si="5"/>
        <v>0.48571428571428571</v>
      </c>
      <c r="M14" s="17" t="s">
        <v>19</v>
      </c>
      <c r="N14" s="17" t="s">
        <v>19</v>
      </c>
    </row>
    <row r="15" spans="1:14" s="2" customFormat="1">
      <c r="A15" s="18">
        <v>2026</v>
      </c>
      <c r="B15" s="14">
        <f>IF(B14=100%,B14,IF(B14&gt;=70%,B14+1%,IF(B14&gt;=58%,B14+2%,B14+((60%-B14)/5))))</f>
        <v>0.47428571428571425</v>
      </c>
      <c r="C15" s="14">
        <f t="shared" ref="C15:I15" si="6">IF(C14=100%,C14,IF(C14&gt;=70%,C14+1%,IF(C14&gt;=58%,C14+2%,C14+((60%-C14)/5))))</f>
        <v>0.51428571428571423</v>
      </c>
      <c r="D15" s="14">
        <f t="shared" si="6"/>
        <v>0.70000000000000007</v>
      </c>
      <c r="E15" s="14" t="s">
        <v>19</v>
      </c>
      <c r="F15" s="14">
        <f t="shared" si="6"/>
        <v>0.78</v>
      </c>
      <c r="G15" s="14">
        <f t="shared" si="6"/>
        <v>0.53142857142857136</v>
      </c>
      <c r="H15" s="14">
        <f t="shared" si="6"/>
        <v>0.65</v>
      </c>
      <c r="I15" s="14">
        <f t="shared" si="6"/>
        <v>0.38857142857142857</v>
      </c>
      <c r="J15" s="14" t="s">
        <v>19</v>
      </c>
      <c r="K15" s="14">
        <f t="shared" ref="K15:L15" si="7">IF(K14=100%,K14,IF(K14&gt;=70%,K14+1%,IF(K14&gt;=58%,K14+2%,K14+((60%-K14)/5))))</f>
        <v>0.54999999999999993</v>
      </c>
      <c r="L15" s="14">
        <f t="shared" si="7"/>
        <v>0.50857142857142856</v>
      </c>
      <c r="M15" s="14" t="s">
        <v>19</v>
      </c>
      <c r="N15" s="14" t="s">
        <v>19</v>
      </c>
    </row>
    <row r="16" spans="1:14" s="2" customFormat="1">
      <c r="A16" s="15">
        <v>2027</v>
      </c>
      <c r="B16" s="17">
        <f>IF(B15=100%,B15,IF(B15&gt;=70%,B15+1%,IF(B15&gt;=58%,B15+2%,B15+((60%-B15)/4))))</f>
        <v>0.50571428571428567</v>
      </c>
      <c r="C16" s="17">
        <f t="shared" ref="C16:I16" si="8">IF(C15=100%,C15,IF(C15&gt;=70%,C15+1%,IF(C15&gt;=58%,C15+2%,C15+((60%-C15)/4))))</f>
        <v>0.5357142857142857</v>
      </c>
      <c r="D16" s="17">
        <f t="shared" si="8"/>
        <v>0.71000000000000008</v>
      </c>
      <c r="E16" s="17" t="s">
        <v>19</v>
      </c>
      <c r="F16" s="17">
        <f t="shared" si="8"/>
        <v>0.79</v>
      </c>
      <c r="G16" s="17">
        <f t="shared" si="8"/>
        <v>0.54857142857142849</v>
      </c>
      <c r="H16" s="17">
        <f t="shared" si="8"/>
        <v>0.67</v>
      </c>
      <c r="I16" s="17">
        <f t="shared" si="8"/>
        <v>0.44142857142857139</v>
      </c>
      <c r="J16" s="17" t="s">
        <v>19</v>
      </c>
      <c r="K16" s="17">
        <f t="shared" ref="K16:L16" si="9">IF(K15=100%,K15,IF(K15&gt;=70%,K15+1%,IF(K15&gt;=58%,K15+2%,K15+((60%-K15)/4))))</f>
        <v>0.5625</v>
      </c>
      <c r="L16" s="17">
        <f t="shared" si="9"/>
        <v>0.53142857142857136</v>
      </c>
      <c r="M16" s="17" t="s">
        <v>19</v>
      </c>
      <c r="N16" s="17" t="s">
        <v>19</v>
      </c>
    </row>
    <row r="17" spans="1:14" s="2" customFormat="1">
      <c r="A17" s="18">
        <v>2028</v>
      </c>
      <c r="B17" s="14">
        <f>IF(B16=100%,B16,IF(B16&gt;=70%,B16+1%,IF(B16&gt;=58%,B16+2%,B16+((60%-B16)/3))))</f>
        <v>0.53714285714285714</v>
      </c>
      <c r="C17" s="14">
        <f t="shared" ref="C17:I17" si="10">IF(C16=100%,C16,IF(C16&gt;=70%,C16+1%,IF(C16&gt;=58%,C16+2%,C16+((60%-C16)/3))))</f>
        <v>0.55714285714285716</v>
      </c>
      <c r="D17" s="14">
        <f t="shared" si="10"/>
        <v>0.72000000000000008</v>
      </c>
      <c r="E17" s="14" t="s">
        <v>19</v>
      </c>
      <c r="F17" s="14">
        <f t="shared" si="10"/>
        <v>0.8</v>
      </c>
      <c r="G17" s="14">
        <f t="shared" si="10"/>
        <v>0.56571428571428561</v>
      </c>
      <c r="H17" s="14">
        <f t="shared" si="10"/>
        <v>0.69000000000000006</v>
      </c>
      <c r="I17" s="14">
        <f t="shared" si="10"/>
        <v>0.49428571428571427</v>
      </c>
      <c r="J17" s="14" t="s">
        <v>19</v>
      </c>
      <c r="K17" s="14">
        <f t="shared" ref="K17:L17" si="11">IF(K16=100%,K16,IF(K16&gt;=70%,K16+1%,IF(K16&gt;=58%,K16+2%,K16+((60%-K16)/3))))</f>
        <v>0.57499999999999996</v>
      </c>
      <c r="L17" s="14">
        <f t="shared" si="11"/>
        <v>0.55428571428571427</v>
      </c>
      <c r="M17" s="14" t="s">
        <v>19</v>
      </c>
      <c r="N17" s="14" t="s">
        <v>19</v>
      </c>
    </row>
    <row r="18" spans="1:14" s="2" customFormat="1">
      <c r="A18" s="15">
        <v>2029</v>
      </c>
      <c r="B18" s="17">
        <f>IF(B17=100%,B17,IF(B17&gt;=70%,B17+1%,IF(B17&gt;=58%,B17+2%,B17+((60%-B17)/2))))</f>
        <v>0.56857142857142851</v>
      </c>
      <c r="C18" s="17">
        <f t="shared" ref="C18:I18" si="12">IF(C17=100%,C17,IF(C17&gt;=70%,C17+1%,IF(C17&gt;=58%,C17+2%,C17+((60%-C17)/2))))</f>
        <v>0.57857142857142851</v>
      </c>
      <c r="D18" s="17">
        <f t="shared" si="12"/>
        <v>0.73000000000000009</v>
      </c>
      <c r="E18" s="17" t="s">
        <v>19</v>
      </c>
      <c r="F18" s="17">
        <f t="shared" si="12"/>
        <v>0.81</v>
      </c>
      <c r="G18" s="17">
        <f t="shared" si="12"/>
        <v>0.58285714285714274</v>
      </c>
      <c r="H18" s="17">
        <f t="shared" si="12"/>
        <v>0.71000000000000008</v>
      </c>
      <c r="I18" s="17">
        <f t="shared" si="12"/>
        <v>0.54714285714285715</v>
      </c>
      <c r="J18" s="17" t="s">
        <v>19</v>
      </c>
      <c r="K18" s="17">
        <f t="shared" ref="K18:L18" si="13">IF(K17=100%,K17,IF(K17&gt;=70%,K17+1%,IF(K17&gt;=58%,K17+2%,K17+((60%-K17)/2))))</f>
        <v>0.58749999999999991</v>
      </c>
      <c r="L18" s="17">
        <f t="shared" si="13"/>
        <v>0.57714285714285718</v>
      </c>
      <c r="M18" s="17" t="s">
        <v>19</v>
      </c>
      <c r="N18" s="17" t="s">
        <v>19</v>
      </c>
    </row>
    <row r="19" spans="1:14" s="2" customFormat="1">
      <c r="A19" s="18">
        <v>2030</v>
      </c>
      <c r="B19" s="14">
        <f>IF(B18=100%,B18,IF(B18&gt;=70%,B18+1%,IF(B18&gt;=58%,B18+2%,B18+((60%-B18)/1))))</f>
        <v>0.6</v>
      </c>
      <c r="C19" s="14">
        <f t="shared" ref="C19:I19" si="14">IF(C18=100%,C18,IF(C18&gt;=70%,C18+1%,IF(C18&gt;=58%,C18+2%,C18+((60%-C18)/1))))</f>
        <v>0.6</v>
      </c>
      <c r="D19" s="14">
        <f t="shared" si="14"/>
        <v>0.7400000000000001</v>
      </c>
      <c r="E19" s="14" t="s">
        <v>19</v>
      </c>
      <c r="F19" s="14">
        <f t="shared" si="14"/>
        <v>0.82000000000000006</v>
      </c>
      <c r="G19" s="14">
        <f t="shared" si="14"/>
        <v>0.60285714285714276</v>
      </c>
      <c r="H19" s="14">
        <f t="shared" si="14"/>
        <v>0.72000000000000008</v>
      </c>
      <c r="I19" s="14">
        <f t="shared" si="14"/>
        <v>0.6</v>
      </c>
      <c r="J19" s="14" t="s">
        <v>19</v>
      </c>
      <c r="K19" s="14">
        <f t="shared" ref="K19:L19" si="15">IF(K18=100%,K18,IF(K18&gt;=70%,K18+1%,IF(K18&gt;=58%,K18+2%,K18+((60%-K18)/1))))</f>
        <v>0.60749999999999993</v>
      </c>
      <c r="L19" s="14">
        <f t="shared" si="15"/>
        <v>0.6</v>
      </c>
      <c r="M19" s="14" t="s">
        <v>19</v>
      </c>
      <c r="N19" s="14" t="s">
        <v>19</v>
      </c>
    </row>
    <row r="21" spans="1:14" ht="15.75">
      <c r="A21" s="55" t="s">
        <v>23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ht="15.75">
      <c r="A22" s="52" t="s">
        <v>24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5.75">
      <c r="A23" s="55" t="s">
        <v>2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>
      <c r="A24" s="53"/>
      <c r="B24" s="54"/>
      <c r="C24" s="20">
        <v>2021</v>
      </c>
      <c r="D24" s="19" t="s">
        <v>3</v>
      </c>
      <c r="E24" s="5" t="s">
        <v>4</v>
      </c>
      <c r="F24" s="6" t="s">
        <v>5</v>
      </c>
      <c r="G24" s="27">
        <v>2023</v>
      </c>
      <c r="H24" s="20">
        <v>2024</v>
      </c>
      <c r="I24" s="20">
        <v>2025</v>
      </c>
      <c r="J24" s="20">
        <v>2026</v>
      </c>
      <c r="K24" s="20">
        <v>2027</v>
      </c>
      <c r="L24" s="20">
        <v>2028</v>
      </c>
      <c r="M24" s="20">
        <v>2029</v>
      </c>
      <c r="N24" s="20">
        <v>2030</v>
      </c>
    </row>
    <row r="25" spans="1:14">
      <c r="A25" s="53"/>
      <c r="B25" s="54"/>
      <c r="C25" s="23">
        <v>0.34</v>
      </c>
      <c r="D25" s="23">
        <v>0.21</v>
      </c>
      <c r="E25" s="8">
        <v>0.39</v>
      </c>
      <c r="F25" s="9">
        <v>0.42</v>
      </c>
      <c r="G25" s="28">
        <f>IF(E25&gt;=70%,E25+1%,IF(E25&gt;=58%,E25+2%,IF((60%-E25)/8+E25&lt;F25,F25,(60%-E25)/8+E25)))</f>
        <v>0.42</v>
      </c>
      <c r="H25" s="23">
        <f>IF(G25&gt;=70%,G25+1%,IF(G25&gt;=58%,G25+2%,(60%-G25)/7+G25))</f>
        <v>0.44571428571428567</v>
      </c>
      <c r="I25" s="23">
        <f>IF(H25&gt;=70%,H25+1%,IF(H25&gt;=58%,H25+2%,(60%-H25)/6+H25))</f>
        <v>0.47142857142857142</v>
      </c>
      <c r="J25" s="23">
        <f>IF(I25&gt;=70%,I25+1%,IF(I25&gt;=58%,I25+2%,(60%-I25)/5+I25))</f>
        <v>0.49714285714285711</v>
      </c>
      <c r="K25" s="23">
        <f>IF(J25&gt;=70%,J25+1%,IF(J25&gt;=60%,J25+2%,(58%-J25)/4+J25))</f>
        <v>0.51785714285714279</v>
      </c>
      <c r="L25" s="23">
        <f>IF(K25&gt;=70%,K25+1%,IF(K25&gt;=58%,K25+2%,(60%-K25)/3+K25))</f>
        <v>0.54523809523809519</v>
      </c>
      <c r="M25" s="23">
        <f>IF(L25&gt;=70%,L25+1%,IF(L25&gt;=58%,L25+2%,(60%-L25)/2+L25))</f>
        <v>0.57261904761904758</v>
      </c>
      <c r="N25" s="23">
        <f>IF(M25&gt;=70%,M25+1%,IF(M25&gt;=58%,M25+2%,(60%-M25)+M25))</f>
        <v>0.6</v>
      </c>
    </row>
    <row r="26" spans="1:14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28.5">
      <c r="A27" s="21"/>
      <c r="B27" s="22" t="s">
        <v>6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H27" s="22" t="s">
        <v>12</v>
      </c>
      <c r="I27" s="22" t="s">
        <v>13</v>
      </c>
      <c r="J27" s="22" t="s">
        <v>14</v>
      </c>
      <c r="K27" s="22" t="s">
        <v>15</v>
      </c>
      <c r="L27" s="22" t="s">
        <v>16</v>
      </c>
      <c r="M27" s="22" t="s">
        <v>17</v>
      </c>
      <c r="N27" s="22" t="s">
        <v>18</v>
      </c>
    </row>
    <row r="28" spans="1:14">
      <c r="A28" s="15">
        <v>2021</v>
      </c>
      <c r="B28" s="16">
        <v>0.16</v>
      </c>
      <c r="C28" s="17">
        <v>0.21</v>
      </c>
      <c r="D28" s="17">
        <v>0.39</v>
      </c>
      <c r="E28" s="17">
        <v>0.31</v>
      </c>
      <c r="F28" s="17">
        <v>0.44</v>
      </c>
      <c r="G28" s="17">
        <v>0.2</v>
      </c>
      <c r="H28" s="17">
        <v>0.22</v>
      </c>
      <c r="I28" s="17">
        <v>7.0000000000000007E-2</v>
      </c>
      <c r="J28" s="17" t="s">
        <v>19</v>
      </c>
      <c r="K28" s="17">
        <v>0.2</v>
      </c>
      <c r="L28" s="17">
        <v>0.2</v>
      </c>
      <c r="M28" s="17" t="s">
        <v>19</v>
      </c>
      <c r="N28" s="17" t="s">
        <v>19</v>
      </c>
    </row>
    <row r="29" spans="1:14">
      <c r="A29" s="30" t="s">
        <v>20</v>
      </c>
      <c r="B29" s="31">
        <v>0.25</v>
      </c>
      <c r="C29" s="31">
        <v>0.35</v>
      </c>
      <c r="D29" s="31">
        <v>0.55000000000000004</v>
      </c>
      <c r="E29" s="31">
        <v>0.41</v>
      </c>
      <c r="F29" s="31">
        <v>0.72</v>
      </c>
      <c r="G29" s="31">
        <v>0.4</v>
      </c>
      <c r="H29" s="31">
        <v>0.48</v>
      </c>
      <c r="I29" s="31">
        <v>0.18</v>
      </c>
      <c r="J29" s="31" t="s">
        <v>19</v>
      </c>
      <c r="K29" s="31">
        <v>0.31</v>
      </c>
      <c r="L29" s="31">
        <v>0.38</v>
      </c>
      <c r="M29" s="31" t="s">
        <v>19</v>
      </c>
      <c r="N29" s="31" t="s">
        <v>19</v>
      </c>
    </row>
    <row r="30" spans="1:14">
      <c r="A30" s="29" t="s">
        <v>21</v>
      </c>
      <c r="B30" s="23">
        <v>7.0000000000000007E-2</v>
      </c>
      <c r="C30" s="23">
        <v>0.24</v>
      </c>
      <c r="D30" s="23">
        <v>0.25</v>
      </c>
      <c r="E30" s="23">
        <v>1</v>
      </c>
      <c r="F30" s="23">
        <v>7.0000000000000007E-2</v>
      </c>
      <c r="G30" s="23">
        <v>1</v>
      </c>
      <c r="H30" s="23">
        <v>0.13</v>
      </c>
      <c r="I30" s="23">
        <v>7.0000000000000007E-2</v>
      </c>
      <c r="J30" s="23" t="s">
        <v>19</v>
      </c>
      <c r="K30" s="23">
        <v>0.26</v>
      </c>
      <c r="L30" s="23">
        <v>0.22</v>
      </c>
      <c r="M30" s="23" t="s">
        <v>19</v>
      </c>
      <c r="N30" s="23" t="s">
        <v>19</v>
      </c>
    </row>
    <row r="31" spans="1:14" ht="14.65" thickBot="1">
      <c r="A31" s="13" t="s">
        <v>22</v>
      </c>
      <c r="B31" s="8"/>
      <c r="C31" s="8"/>
      <c r="D31" s="8"/>
      <c r="E31" s="8" t="s">
        <v>19</v>
      </c>
      <c r="F31" s="8"/>
      <c r="G31" s="8"/>
      <c r="H31" s="8"/>
      <c r="I31" s="8"/>
      <c r="J31" s="8" t="s">
        <v>19</v>
      </c>
      <c r="K31" s="8">
        <v>0.28000000000000003</v>
      </c>
      <c r="L31" s="8"/>
      <c r="M31" s="8" t="s">
        <v>19</v>
      </c>
      <c r="N31" s="8" t="s">
        <v>19</v>
      </c>
    </row>
    <row r="32" spans="1:14" ht="15" thickTop="1" thickBot="1">
      <c r="A32" s="34">
        <v>2023</v>
      </c>
      <c r="B32" s="35">
        <f>IF(B31=100%,B31,IF(B31&gt;=70%,B31+1%,IF(B31&gt;=60%,B31+2%,IF(((60%-B31)/8+B31)&lt;B29,B29,((60%-B31)/8+B31)))))</f>
        <v>0.25</v>
      </c>
      <c r="C32" s="35">
        <f t="shared" ref="C32" si="16">IF(C31=100%,C31,IF(C31&gt;=70%,C31+1%,IF(C31&gt;=60%,C31+2%,IF(((60%-C31)/8+C31)&lt;C29,C29,((60%-C31)/8+C31)))))</f>
        <v>0.35</v>
      </c>
      <c r="D32" s="35">
        <f t="shared" ref="D32" si="17">IF(D31=100%,D31,IF(D31&gt;=70%,D31+1%,IF(D31&gt;=60%,D31+2%,IF(((60%-D31)/8+D31)&lt;D29,D29,((60%-D31)/8+D31)))))</f>
        <v>0.55000000000000004</v>
      </c>
      <c r="E32" s="35" t="s">
        <v>19</v>
      </c>
      <c r="F32" s="35">
        <f t="shared" ref="F32" si="18">IF(F31=100%,F31,IF(F31&gt;=70%,F31+1%,IF(F31&gt;=60%,F31+2%,IF(((60%-F31)/8+F31)&lt;F29,F29,((60%-F31)/8+F31)))))</f>
        <v>0.72</v>
      </c>
      <c r="G32" s="35">
        <f t="shared" ref="G32" si="19">IF(G31=100%,G31,IF(G31&gt;=70%,G31+1%,IF(G31&gt;=60%,G31+2%,IF(((60%-G31)/8+G31)&lt;G29,G29,((60%-G31)/8+G31)))))</f>
        <v>0.4</v>
      </c>
      <c r="H32" s="35">
        <f t="shared" ref="H32" si="20">IF(H31=100%,H31,IF(H31&gt;=70%,H31+1%,IF(H31&gt;=60%,H31+2%,IF(((60%-H31)/8+H31)&lt;H29,H29,((60%-H31)/8+H31)))))</f>
        <v>0.48</v>
      </c>
      <c r="I32" s="35">
        <f t="shared" ref="I32" si="21">IF(I31=100%,I31,IF(I31&gt;=70%,I31+1%,IF(I31&gt;=60%,I31+2%,IF(((60%-I31)/8+I31)&lt;I29,I29,((60%-I31)/8+I31)))))</f>
        <v>0.18</v>
      </c>
      <c r="J32" s="35" t="s">
        <v>19</v>
      </c>
      <c r="K32" s="35">
        <f t="shared" ref="K32" si="22">IF(K31=100%,K31,IF(K31&gt;=70%,K31+1%,IF(K31&gt;=60%,K31+2%,IF(((60%-K31)/8+K31)&lt;K29,K29,((60%-K31)/8+K31)))))</f>
        <v>0.32</v>
      </c>
      <c r="L32" s="35">
        <f t="shared" ref="L32" si="23">IF(L31=100%,L31,IF(L31&gt;=70%,L31+1%,IF(L31&gt;=60%,L31+2%,IF(((60%-L31)/8+L31)&lt;L29,L29,((60%-L31)/8+L31)))))</f>
        <v>0.38</v>
      </c>
      <c r="M32" s="35" t="s">
        <v>19</v>
      </c>
      <c r="N32" s="36" t="s">
        <v>19</v>
      </c>
    </row>
    <row r="33" spans="1:14" ht="14.65" thickTop="1">
      <c r="A33" s="37">
        <v>2024</v>
      </c>
      <c r="B33" s="38">
        <f>IF(B32=100%,B32,IF(B32&gt;=70%,B32+1%,IF(B32&gt;=58%,B32+2%,B32+((60%-B32)/7))))</f>
        <v>0.3</v>
      </c>
      <c r="C33" s="38">
        <f t="shared" ref="C33" si="24">IF(C32=100%,C32,IF(C32&gt;=70%,C32+1%,IF(C32&gt;=58%,C32+2%,C32+((60%-C32)/7))))</f>
        <v>0.38571428571428568</v>
      </c>
      <c r="D33" s="38">
        <f t="shared" ref="D33" si="25">IF(D32=100%,D32,IF(D32&gt;=70%,D32+1%,IF(D32&gt;=58%,D32+2%,D32+((60%-D32)/7))))</f>
        <v>0.55714285714285716</v>
      </c>
      <c r="E33" s="38" t="s">
        <v>19</v>
      </c>
      <c r="F33" s="38">
        <f t="shared" ref="F33" si="26">IF(F32=100%,F32,IF(F32&gt;=70%,F32+1%,IF(F32&gt;=58%,F32+2%,F32+((60%-F32)/7))))</f>
        <v>0.73</v>
      </c>
      <c r="G33" s="38">
        <f t="shared" ref="G33" si="27">IF(G32=100%,G32,IF(G32&gt;=70%,G32+1%,IF(G32&gt;=58%,G32+2%,G32+((60%-G32)/7))))</f>
        <v>0.4285714285714286</v>
      </c>
      <c r="H33" s="38">
        <f t="shared" ref="H33" si="28">IF(H32=100%,H32,IF(H32&gt;=70%,H32+1%,IF(H32&gt;=58%,H32+2%,H32+((60%-H32)/7))))</f>
        <v>0.49714285714285711</v>
      </c>
      <c r="I33" s="38">
        <f t="shared" ref="I33" si="29">IF(I32=100%,I32,IF(I32&gt;=70%,I32+1%,IF(I32&gt;=58%,I32+2%,I32+((60%-I32)/7))))</f>
        <v>0.24</v>
      </c>
      <c r="J33" s="38" t="s">
        <v>19</v>
      </c>
      <c r="K33" s="38">
        <f t="shared" ref="K33" si="30">IF(K32=100%,K32,IF(K32&gt;=70%,K32+1%,IF(K32&gt;=58%,K32+2%,K32+((60%-K32)/7))))</f>
        <v>0.36</v>
      </c>
      <c r="L33" s="38">
        <f t="shared" ref="L33" si="31">IF(L32=100%,L32,IF(L32&gt;=70%,L32+1%,IF(L32&gt;=58%,L32+2%,L32+((60%-L32)/7))))</f>
        <v>0.41142857142857142</v>
      </c>
      <c r="M33" s="38" t="s">
        <v>19</v>
      </c>
      <c r="N33" s="38" t="s">
        <v>19</v>
      </c>
    </row>
    <row r="34" spans="1:14">
      <c r="A34" s="15">
        <v>2025</v>
      </c>
      <c r="B34" s="17">
        <f>IF(B33=100%,B33,IF(B33&gt;=70%,B33+1%,IF(B33&gt;=58%,B33+2%,B33+((60%-B33)/6))))</f>
        <v>0.35</v>
      </c>
      <c r="C34" s="17">
        <f t="shared" ref="C34" si="32">IF(C33=100%,C33,IF(C33&gt;=70%,C33+1%,IF(C33&gt;=58%,C33+2%,C33+((60%-C33)/6))))</f>
        <v>0.42142857142857137</v>
      </c>
      <c r="D34" s="17">
        <f t="shared" ref="D34" si="33">IF(D33=100%,D33,IF(D33&gt;=70%,D33+1%,IF(D33&gt;=58%,D33+2%,D33+((60%-D33)/6))))</f>
        <v>0.56428571428571428</v>
      </c>
      <c r="E34" s="17" t="s">
        <v>19</v>
      </c>
      <c r="F34" s="17">
        <f t="shared" ref="F34" si="34">IF(F33=100%,F33,IF(F33&gt;=70%,F33+1%,IF(F33&gt;=58%,F33+2%,F33+((60%-F33)/6))))</f>
        <v>0.74</v>
      </c>
      <c r="G34" s="17">
        <f t="shared" ref="G34" si="35">IF(G33=100%,G33,IF(G33&gt;=70%,G33+1%,IF(G33&gt;=58%,G33+2%,G33+((60%-G33)/6))))</f>
        <v>0.45714285714285718</v>
      </c>
      <c r="H34" s="17">
        <f t="shared" ref="H34" si="36">IF(H33=100%,H33,IF(H33&gt;=70%,H33+1%,IF(H33&gt;=58%,H33+2%,H33+((60%-H33)/6))))</f>
        <v>0.51428571428571423</v>
      </c>
      <c r="I34" s="17">
        <f t="shared" ref="I34" si="37">IF(I33=100%,I33,IF(I33&gt;=70%,I33+1%,IF(I33&gt;=58%,I33+2%,I33+((60%-I33)/6))))</f>
        <v>0.3</v>
      </c>
      <c r="J34" s="17" t="s">
        <v>19</v>
      </c>
      <c r="K34" s="17">
        <f t="shared" ref="K34" si="38">IF(K33=100%,K33,IF(K33&gt;=70%,K33+1%,IF(K33&gt;=58%,K33+2%,K33+((60%-K33)/6))))</f>
        <v>0.39999999999999997</v>
      </c>
      <c r="L34" s="17">
        <f t="shared" ref="L34" si="39">IF(L33=100%,L33,IF(L33&gt;=70%,L33+1%,IF(L33&gt;=58%,L33+2%,L33+((60%-L33)/6))))</f>
        <v>0.44285714285714284</v>
      </c>
      <c r="M34" s="17" t="s">
        <v>19</v>
      </c>
      <c r="N34" s="17" t="s">
        <v>19</v>
      </c>
    </row>
    <row r="35" spans="1:14">
      <c r="A35" s="24">
        <v>2026</v>
      </c>
      <c r="B35" s="23">
        <f>IF(B34=100%,B34,IF(B34&gt;=70%,B34+1%,IF(B34&gt;=58%,B34+2%,B34+((60%-B34)/5))))</f>
        <v>0.39999999999999997</v>
      </c>
      <c r="C35" s="23">
        <f t="shared" ref="C35" si="40">IF(C34=100%,C34,IF(C34&gt;=70%,C34+1%,IF(C34&gt;=58%,C34+2%,C34+((60%-C34)/5))))</f>
        <v>0.45714285714285707</v>
      </c>
      <c r="D35" s="23">
        <f t="shared" ref="D35" si="41">IF(D34=100%,D34,IF(D34&gt;=70%,D34+1%,IF(D34&gt;=58%,D34+2%,D34+((60%-D34)/5))))</f>
        <v>0.5714285714285714</v>
      </c>
      <c r="E35" s="23" t="s">
        <v>19</v>
      </c>
      <c r="F35" s="23">
        <f t="shared" ref="F35" si="42">IF(F34=100%,F34,IF(F34&gt;=70%,F34+1%,IF(F34&gt;=58%,F34+2%,F34+((60%-F34)/5))))</f>
        <v>0.75</v>
      </c>
      <c r="G35" s="23">
        <f t="shared" ref="G35" si="43">IF(G34=100%,G34,IF(G34&gt;=70%,G34+1%,IF(G34&gt;=58%,G34+2%,G34+((60%-G34)/5))))</f>
        <v>0.48571428571428577</v>
      </c>
      <c r="H35" s="23">
        <f t="shared" ref="H35" si="44">IF(H34=100%,H34,IF(H34&gt;=70%,H34+1%,IF(H34&gt;=58%,H34+2%,H34+((60%-H34)/5))))</f>
        <v>0.53142857142857136</v>
      </c>
      <c r="I35" s="23">
        <f t="shared" ref="I35" si="45">IF(I34=100%,I34,IF(I34&gt;=70%,I34+1%,IF(I34&gt;=58%,I34+2%,I34+((60%-I34)/5))))</f>
        <v>0.36</v>
      </c>
      <c r="J35" s="23" t="s">
        <v>19</v>
      </c>
      <c r="K35" s="23">
        <f t="shared" ref="K35" si="46">IF(K34=100%,K34,IF(K34&gt;=70%,K34+1%,IF(K34&gt;=58%,K34+2%,K34+((60%-K34)/5))))</f>
        <v>0.43999999999999995</v>
      </c>
      <c r="L35" s="23">
        <f t="shared" ref="L35" si="47">IF(L34=100%,L34,IF(L34&gt;=70%,L34+1%,IF(L34&gt;=58%,L34+2%,L34+((60%-L34)/5))))</f>
        <v>0.47428571428571425</v>
      </c>
      <c r="M35" s="23" t="s">
        <v>19</v>
      </c>
      <c r="N35" s="23" t="s">
        <v>19</v>
      </c>
    </row>
    <row r="36" spans="1:14">
      <c r="A36" s="15">
        <v>2027</v>
      </c>
      <c r="B36" s="17">
        <f>IF(B35=100%,B35,IF(B35&gt;=70%,B35+1%,IF(B35&gt;=58%,B35+2%,B35+((60%-B35)/4))))</f>
        <v>0.44999999999999996</v>
      </c>
      <c r="C36" s="17">
        <f t="shared" ref="C36" si="48">IF(C35=100%,C35,IF(C35&gt;=70%,C35+1%,IF(C35&gt;=58%,C35+2%,C35+((60%-C35)/4))))</f>
        <v>0.49285714285714277</v>
      </c>
      <c r="D36" s="17">
        <f t="shared" ref="D36" si="49">IF(D35=100%,D35,IF(D35&gt;=70%,D35+1%,IF(D35&gt;=58%,D35+2%,D35+((60%-D35)/4))))</f>
        <v>0.57857142857142851</v>
      </c>
      <c r="E36" s="17" t="s">
        <v>19</v>
      </c>
      <c r="F36" s="17">
        <f t="shared" ref="F36" si="50">IF(F35=100%,F35,IF(F35&gt;=70%,F35+1%,IF(F35&gt;=58%,F35+2%,F35+((60%-F35)/4))))</f>
        <v>0.76</v>
      </c>
      <c r="G36" s="17">
        <f t="shared" ref="G36" si="51">IF(G35=100%,G35,IF(G35&gt;=70%,G35+1%,IF(G35&gt;=58%,G35+2%,G35+((60%-G35)/4))))</f>
        <v>0.51428571428571435</v>
      </c>
      <c r="H36" s="17">
        <f t="shared" ref="H36" si="52">IF(H35=100%,H35,IF(H35&gt;=70%,H35+1%,IF(H35&gt;=58%,H35+2%,H35+((60%-H35)/4))))</f>
        <v>0.54857142857142849</v>
      </c>
      <c r="I36" s="17">
        <f t="shared" ref="I36" si="53">IF(I35=100%,I35,IF(I35&gt;=70%,I35+1%,IF(I35&gt;=58%,I35+2%,I35+((60%-I35)/4))))</f>
        <v>0.42</v>
      </c>
      <c r="J36" s="17" t="s">
        <v>19</v>
      </c>
      <c r="K36" s="17">
        <f t="shared" ref="K36" si="54">IF(K35=100%,K35,IF(K35&gt;=70%,K35+1%,IF(K35&gt;=58%,K35+2%,K35+((60%-K35)/4))))</f>
        <v>0.48</v>
      </c>
      <c r="L36" s="17">
        <f t="shared" ref="L36" si="55">IF(L35=100%,L35,IF(L35&gt;=70%,L35+1%,IF(L35&gt;=58%,L35+2%,L35+((60%-L35)/4))))</f>
        <v>0.50571428571428567</v>
      </c>
      <c r="M36" s="17" t="s">
        <v>19</v>
      </c>
      <c r="N36" s="17" t="s">
        <v>19</v>
      </c>
    </row>
    <row r="37" spans="1:14">
      <c r="A37" s="24">
        <v>2028</v>
      </c>
      <c r="B37" s="23">
        <f>IF(B36=100%,B36,IF(B36&gt;=70%,B36+1%,IF(B36&gt;=58%,B36+2%,B36+((60%-B36)/3))))</f>
        <v>0.49999999999999994</v>
      </c>
      <c r="C37" s="23">
        <f t="shared" ref="C37" si="56">IF(C36=100%,C36,IF(C36&gt;=70%,C36+1%,IF(C36&gt;=58%,C36+2%,C36+((60%-C36)/3))))</f>
        <v>0.52857142857142847</v>
      </c>
      <c r="D37" s="23">
        <f t="shared" ref="D37" si="57">IF(D36=100%,D36,IF(D36&gt;=70%,D36+1%,IF(D36&gt;=58%,D36+2%,D36+((60%-D36)/3))))</f>
        <v>0.58571428571428563</v>
      </c>
      <c r="E37" s="23" t="s">
        <v>19</v>
      </c>
      <c r="F37" s="23">
        <f t="shared" ref="F37" si="58">IF(F36=100%,F36,IF(F36&gt;=70%,F36+1%,IF(F36&gt;=58%,F36+2%,F36+((60%-F36)/3))))</f>
        <v>0.77</v>
      </c>
      <c r="G37" s="23">
        <f t="shared" ref="G37" si="59">IF(G36=100%,G36,IF(G36&gt;=70%,G36+1%,IF(G36&gt;=58%,G36+2%,G36+((60%-G36)/3))))</f>
        <v>0.54285714285714293</v>
      </c>
      <c r="H37" s="23">
        <f t="shared" ref="H37" si="60">IF(H36=100%,H36,IF(H36&gt;=70%,H36+1%,IF(H36&gt;=58%,H36+2%,H36+((60%-H36)/3))))</f>
        <v>0.56571428571428561</v>
      </c>
      <c r="I37" s="23">
        <f t="shared" ref="I37" si="61">IF(I36=100%,I36,IF(I36&gt;=70%,I36+1%,IF(I36&gt;=58%,I36+2%,I36+((60%-I36)/3))))</f>
        <v>0.48</v>
      </c>
      <c r="J37" s="23" t="s">
        <v>19</v>
      </c>
      <c r="K37" s="23">
        <f t="shared" ref="K37" si="62">IF(K36=100%,K36,IF(K36&gt;=70%,K36+1%,IF(K36&gt;=58%,K36+2%,K36+((60%-K36)/3))))</f>
        <v>0.52</v>
      </c>
      <c r="L37" s="23">
        <f t="shared" ref="L37" si="63">IF(L36=100%,L36,IF(L36&gt;=70%,L36+1%,IF(L36&gt;=58%,L36+2%,L36+((60%-L36)/3))))</f>
        <v>0.53714285714285714</v>
      </c>
      <c r="M37" s="23" t="s">
        <v>19</v>
      </c>
      <c r="N37" s="23" t="s">
        <v>19</v>
      </c>
    </row>
    <row r="38" spans="1:14">
      <c r="A38" s="15">
        <v>2029</v>
      </c>
      <c r="B38" s="17">
        <f>IF(B37=100%,B37,IF(B37&gt;=70%,B37+1%,IF(B37&gt;=58%,B37+2%,B37+((60%-B37)/2))))</f>
        <v>0.54999999999999993</v>
      </c>
      <c r="C38" s="17">
        <f t="shared" ref="C38" si="64">IF(C37=100%,C37,IF(C37&gt;=70%,C37+1%,IF(C37&gt;=58%,C37+2%,C37+((60%-C37)/2))))</f>
        <v>0.56428571428571428</v>
      </c>
      <c r="D38" s="17">
        <f t="shared" ref="D38" si="65">IF(D37=100%,D37,IF(D37&gt;=70%,D37+1%,IF(D37&gt;=58%,D37+2%,D37+((60%-D37)/2))))</f>
        <v>0.60571428571428565</v>
      </c>
      <c r="E38" s="17" t="s">
        <v>19</v>
      </c>
      <c r="F38" s="17">
        <f t="shared" ref="F38" si="66">IF(F37=100%,F37,IF(F37&gt;=70%,F37+1%,IF(F37&gt;=58%,F37+2%,F37+((60%-F37)/2))))</f>
        <v>0.78</v>
      </c>
      <c r="G38" s="17">
        <f t="shared" ref="G38" si="67">IF(G37=100%,G37,IF(G37&gt;=70%,G37+1%,IF(G37&gt;=58%,G37+2%,G37+((60%-G37)/2))))</f>
        <v>0.5714285714285714</v>
      </c>
      <c r="H38" s="17">
        <f t="shared" ref="H38" si="68">IF(H37=100%,H37,IF(H37&gt;=70%,H37+1%,IF(H37&gt;=58%,H37+2%,H37+((60%-H37)/2))))</f>
        <v>0.58285714285714274</v>
      </c>
      <c r="I38" s="17">
        <f t="shared" ref="I38" si="69">IF(I37=100%,I37,IF(I37&gt;=70%,I37+1%,IF(I37&gt;=58%,I37+2%,I37+((60%-I37)/2))))</f>
        <v>0.54</v>
      </c>
      <c r="J38" s="17" t="s">
        <v>19</v>
      </c>
      <c r="K38" s="17">
        <f t="shared" ref="K38" si="70">IF(K37=100%,K37,IF(K37&gt;=70%,K37+1%,IF(K37&gt;=58%,K37+2%,K37+((60%-K37)/2))))</f>
        <v>0.56000000000000005</v>
      </c>
      <c r="L38" s="17">
        <f t="shared" ref="L38" si="71">IF(L37=100%,L37,IF(L37&gt;=70%,L37+1%,IF(L37&gt;=58%,L37+2%,L37+((60%-L37)/2))))</f>
        <v>0.56857142857142851</v>
      </c>
      <c r="M38" s="17" t="s">
        <v>19</v>
      </c>
      <c r="N38" s="17" t="s">
        <v>19</v>
      </c>
    </row>
    <row r="39" spans="1:14">
      <c r="A39" s="24">
        <v>2030</v>
      </c>
      <c r="B39" s="23">
        <f>IF(B38=100%,B38,IF(B38&gt;=70%,B38+1%,IF(B38&gt;=58%,B38+2%,B38+((60%-B38)/1))))</f>
        <v>0.6</v>
      </c>
      <c r="C39" s="23">
        <f t="shared" ref="C39" si="72">IF(C38=100%,C38,IF(C38&gt;=70%,C38+1%,IF(C38&gt;=58%,C38+2%,C38+((60%-C38)/1))))</f>
        <v>0.6</v>
      </c>
      <c r="D39" s="23">
        <f t="shared" ref="D39" si="73">IF(D38=100%,D38,IF(D38&gt;=70%,D38+1%,IF(D38&gt;=58%,D38+2%,D38+((60%-D38)/1))))</f>
        <v>0.62571428571428567</v>
      </c>
      <c r="E39" s="23" t="s">
        <v>19</v>
      </c>
      <c r="F39" s="23">
        <f t="shared" ref="F39" si="74">IF(F38=100%,F38,IF(F38&gt;=70%,F38+1%,IF(F38&gt;=58%,F38+2%,F38+((60%-F38)/1))))</f>
        <v>0.79</v>
      </c>
      <c r="G39" s="23">
        <f t="shared" ref="G39" si="75">IF(G38=100%,G38,IF(G38&gt;=70%,G38+1%,IF(G38&gt;=58%,G38+2%,G38+((60%-G38)/1))))</f>
        <v>0.6</v>
      </c>
      <c r="H39" s="23">
        <f t="shared" ref="H39" si="76">IF(H38=100%,H38,IF(H38&gt;=70%,H38+1%,IF(H38&gt;=58%,H38+2%,H38+((60%-H38)/1))))</f>
        <v>0.60285714285714276</v>
      </c>
      <c r="I39" s="23">
        <f t="shared" ref="I39" si="77">IF(I38=100%,I38,IF(I38&gt;=70%,I38+1%,IF(I38&gt;=58%,I38+2%,I38+((60%-I38)/1))))</f>
        <v>0.6</v>
      </c>
      <c r="J39" s="23" t="s">
        <v>19</v>
      </c>
      <c r="K39" s="23">
        <f t="shared" ref="K39" si="78">IF(K38=100%,K38,IF(K38&gt;=70%,K38+1%,IF(K38&gt;=58%,K38+2%,K38+((60%-K38)/1))))</f>
        <v>0.6</v>
      </c>
      <c r="L39" s="23">
        <f t="shared" ref="L39" si="79">IF(L38=100%,L38,IF(L38&gt;=70%,L38+1%,IF(L38&gt;=58%,L38+2%,L38+((60%-L38)/1))))</f>
        <v>0.6</v>
      </c>
      <c r="M39" s="23" t="s">
        <v>19</v>
      </c>
      <c r="N39" s="23" t="s">
        <v>19</v>
      </c>
    </row>
  </sheetData>
  <mergeCells count="12">
    <mergeCell ref="A26:N26"/>
    <mergeCell ref="A6:N6"/>
    <mergeCell ref="A3:N3"/>
    <mergeCell ref="A2:N2"/>
    <mergeCell ref="A1:N1"/>
    <mergeCell ref="A4:B4"/>
    <mergeCell ref="A5:B5"/>
    <mergeCell ref="A21:N21"/>
    <mergeCell ref="A22:N22"/>
    <mergeCell ref="A23:N23"/>
    <mergeCell ref="A24:B24"/>
    <mergeCell ref="A25:B25"/>
  </mergeCell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2524-231A-4DDA-AF9C-A59F48427333}">
  <sheetPr>
    <pageSetUpPr fitToPage="1"/>
  </sheetPr>
  <dimension ref="A1:N35"/>
  <sheetViews>
    <sheetView zoomScaleNormal="100" workbookViewId="0">
      <selection activeCell="V8" sqref="V8"/>
    </sheetView>
  </sheetViews>
  <sheetFormatPr defaultRowHeight="14.25"/>
  <cols>
    <col min="1" max="1" width="14" style="1" customWidth="1"/>
    <col min="2" max="15" width="11.7109375" customWidth="1"/>
  </cols>
  <sheetData>
    <row r="1" spans="1:14" s="2" customFormat="1" ht="15.75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2" customFormat="1" ht="15.75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2" customFormat="1" ht="15.7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s="2" customFormat="1">
      <c r="A4" s="53"/>
      <c r="B4" s="54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3"/>
      <c r="B5" s="54"/>
      <c r="C5" s="40"/>
      <c r="D5" s="40"/>
      <c r="E5" s="8"/>
      <c r="F5" s="9">
        <v>0.54</v>
      </c>
      <c r="G5" s="26">
        <f>IF(E5&gt;=70%,E5+1%,IF(E5&gt;=58%,E5+2%,IF((60%-E5)/8+E5&lt;F5,F5,(60%-E5)/8+E5)))</f>
        <v>0.54</v>
      </c>
      <c r="H5" s="7">
        <f>IF(G5&gt;=70%,G5+1%,IF(G5&gt;=58%,G5+2%,(60%-G5)/7+G5))</f>
        <v>0.5485714285714286</v>
      </c>
      <c r="I5" s="7">
        <f>IF(H5&gt;=70%,H5+1%,IF(H5&gt;=58%,H5+2%,(60%-H5)/6+H5))</f>
        <v>0.55714285714285716</v>
      </c>
      <c r="J5" s="7">
        <f>IF(I5&gt;=70%,I5+1%,IF(I5&gt;=58%,I5+2%,(60%-I5)/5+I5))</f>
        <v>0.56571428571428573</v>
      </c>
      <c r="K5" s="7">
        <f>IF(J5&gt;=70%,J5+1%,IF(J5&gt;=60%,J5+2%,(58%-J5)/4+J5))</f>
        <v>0.56928571428571428</v>
      </c>
      <c r="L5" s="7">
        <f>IF(K5&gt;=70%,K5+1%,IF(K5&gt;=58%,K5+2%,(60%-K5)/3+K5))</f>
        <v>0.57952380952380955</v>
      </c>
      <c r="M5" s="7">
        <f>IF(L5&gt;=70%,L5+1%,IF(L5&gt;=58%,L5+2%,(60%-L5)/2+L5))</f>
        <v>0.58976190476190471</v>
      </c>
      <c r="N5" s="7">
        <f>IF(M5&gt;=70%,M5+1%,IF(M5&gt;=58%,M5+2%,(60%-M5)+M5))</f>
        <v>0.60976190476190473</v>
      </c>
    </row>
    <row r="6" spans="1:14" s="2" customFormat="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s="2" customFormat="1" ht="28.5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30" t="s">
        <v>20</v>
      </c>
      <c r="B8" s="31">
        <v>0.41</v>
      </c>
      <c r="C8" s="31">
        <v>0.48</v>
      </c>
      <c r="D8" s="31">
        <v>0.66</v>
      </c>
      <c r="E8" s="31">
        <v>0.52</v>
      </c>
      <c r="F8" s="31">
        <v>0.79</v>
      </c>
      <c r="G8" s="31">
        <v>0.48</v>
      </c>
      <c r="H8" s="31">
        <v>0.6</v>
      </c>
      <c r="I8" s="31">
        <v>0.22</v>
      </c>
      <c r="J8" s="31" t="s">
        <v>19</v>
      </c>
      <c r="K8" s="31">
        <v>0.43</v>
      </c>
      <c r="L8" s="31">
        <v>0.48</v>
      </c>
      <c r="M8" s="31" t="s">
        <v>19</v>
      </c>
      <c r="N8" s="31" t="s">
        <v>19</v>
      </c>
    </row>
    <row r="9" spans="1:14" s="2" customFormat="1" ht="14.65" thickBot="1">
      <c r="A9" s="13" t="s">
        <v>22</v>
      </c>
      <c r="B9" s="8"/>
      <c r="C9" s="8"/>
      <c r="D9" s="8"/>
      <c r="E9" s="8"/>
      <c r="F9" s="8"/>
      <c r="G9" s="8"/>
      <c r="H9" s="8"/>
      <c r="I9" s="8"/>
      <c r="J9" s="8" t="s">
        <v>19</v>
      </c>
      <c r="K9" s="8"/>
      <c r="L9" s="8"/>
      <c r="M9" s="8" t="s">
        <v>19</v>
      </c>
      <c r="N9" s="8" t="s">
        <v>19</v>
      </c>
    </row>
    <row r="10" spans="1:14" s="2" customFormat="1" ht="15" thickTop="1" thickBot="1">
      <c r="A10" s="34">
        <v>2023</v>
      </c>
      <c r="B10" s="35">
        <f>IF(B9=100%,B9,IF(B9&gt;=70%,B9+1%,IF(B9&gt;=60%,B9+2%,IF(((60%-B9)/8+B9)&lt;B8,B8,((60%-B9)/8+B9)))))</f>
        <v>0.41</v>
      </c>
      <c r="C10" s="35">
        <f t="shared" ref="C10:I10" si="0">IF(C9=100%,C9,IF(C9&gt;=70%,C9+1%,IF(C9&gt;=60%,C9+2%,IF(((60%-C9)/8+C9)&lt;C8,C8,((60%-C9)/8+C9)))))</f>
        <v>0.48</v>
      </c>
      <c r="D10" s="35">
        <f t="shared" si="0"/>
        <v>0.66</v>
      </c>
      <c r="E10" s="35">
        <f t="shared" si="0"/>
        <v>0.52</v>
      </c>
      <c r="F10" s="35">
        <f t="shared" si="0"/>
        <v>0.79</v>
      </c>
      <c r="G10" s="35">
        <f t="shared" si="0"/>
        <v>0.48</v>
      </c>
      <c r="H10" s="35">
        <f t="shared" si="0"/>
        <v>0.6</v>
      </c>
      <c r="I10" s="35">
        <f t="shared" si="0"/>
        <v>0.22</v>
      </c>
      <c r="J10" s="35" t="s">
        <v>19</v>
      </c>
      <c r="K10" s="35">
        <f t="shared" ref="K10:L10" si="1">IF(K9=100%,K9,IF(K9&gt;=70%,K9+1%,IF(K9&gt;=60%,K9+2%,IF(((60%-K9)/8+K9)&lt;K8,K8,((60%-K9)/8+K9)))))</f>
        <v>0.43</v>
      </c>
      <c r="L10" s="35">
        <f t="shared" si="1"/>
        <v>0.48</v>
      </c>
      <c r="M10" s="35" t="s">
        <v>19</v>
      </c>
      <c r="N10" s="36" t="s">
        <v>19</v>
      </c>
    </row>
    <row r="11" spans="1:14" s="2" customFormat="1" ht="14.65" thickTop="1">
      <c r="A11" s="32">
        <v>2024</v>
      </c>
      <c r="B11" s="33">
        <f>IF(B10=100%,B10,IF(B10&gt;=70%,B10+1%,IF(B10&gt;=58%,B10+2%,B10+((60%-B10)/7))))</f>
        <v>0.43714285714285711</v>
      </c>
      <c r="C11" s="33">
        <f t="shared" ref="C11:I11" si="2">IF(C10=100%,C10,IF(C10&gt;=70%,C10+1%,IF(C10&gt;=58%,C10+2%,C10+((60%-C10)/7))))</f>
        <v>0.49714285714285711</v>
      </c>
      <c r="D11" s="33">
        <f t="shared" si="2"/>
        <v>0.68</v>
      </c>
      <c r="E11" s="33">
        <f t="shared" si="2"/>
        <v>0.53142857142857147</v>
      </c>
      <c r="F11" s="33">
        <f t="shared" si="2"/>
        <v>0.8</v>
      </c>
      <c r="G11" s="33">
        <f t="shared" si="2"/>
        <v>0.49714285714285711</v>
      </c>
      <c r="H11" s="33">
        <f t="shared" si="2"/>
        <v>0.62</v>
      </c>
      <c r="I11" s="33">
        <f t="shared" si="2"/>
        <v>0.2742857142857143</v>
      </c>
      <c r="J11" s="33" t="s">
        <v>19</v>
      </c>
      <c r="K11" s="33">
        <f t="shared" ref="K11:L11" si="3">IF(K10=100%,K10,IF(K10&gt;=70%,K10+1%,IF(K10&gt;=58%,K10+2%,K10+((60%-K10)/7))))</f>
        <v>0.45428571428571429</v>
      </c>
      <c r="L11" s="33">
        <f t="shared" si="3"/>
        <v>0.49714285714285711</v>
      </c>
      <c r="M11" s="33" t="s">
        <v>19</v>
      </c>
      <c r="N11" s="33" t="s">
        <v>19</v>
      </c>
    </row>
    <row r="12" spans="1:14" s="2" customFormat="1">
      <c r="A12" s="15">
        <v>2025</v>
      </c>
      <c r="B12" s="17">
        <f>IF(B11=100%,B11,IF(B11&gt;=70%,B11+1%,IF(B11&gt;=58%,B11+2%,B11+((60%-B11)/6))))</f>
        <v>0.46428571428571425</v>
      </c>
      <c r="C12" s="17">
        <f t="shared" ref="C12:I12" si="4">IF(C11=100%,C11,IF(C11&gt;=70%,C11+1%,IF(C11&gt;=58%,C11+2%,C11+((60%-C11)/6))))</f>
        <v>0.51428571428571423</v>
      </c>
      <c r="D12" s="17">
        <f t="shared" si="4"/>
        <v>0.70000000000000007</v>
      </c>
      <c r="E12" s="17">
        <f t="shared" si="4"/>
        <v>0.54285714285714293</v>
      </c>
      <c r="F12" s="17">
        <f t="shared" si="4"/>
        <v>0.81</v>
      </c>
      <c r="G12" s="17">
        <f t="shared" si="4"/>
        <v>0.51428571428571423</v>
      </c>
      <c r="H12" s="17">
        <f t="shared" si="4"/>
        <v>0.64</v>
      </c>
      <c r="I12" s="17">
        <f t="shared" si="4"/>
        <v>0.32857142857142857</v>
      </c>
      <c r="J12" s="17" t="s">
        <v>19</v>
      </c>
      <c r="K12" s="17">
        <f t="shared" ref="K12:L12" si="5">IF(K11=100%,K11,IF(K11&gt;=70%,K11+1%,IF(K11&gt;=58%,K11+2%,K11+((60%-K11)/6))))</f>
        <v>0.47857142857142859</v>
      </c>
      <c r="L12" s="17">
        <f t="shared" si="5"/>
        <v>0.51428571428571423</v>
      </c>
      <c r="M12" s="17" t="s">
        <v>19</v>
      </c>
      <c r="N12" s="17" t="s">
        <v>19</v>
      </c>
    </row>
    <row r="13" spans="1:14" s="2" customFormat="1">
      <c r="A13" s="18">
        <v>2026</v>
      </c>
      <c r="B13" s="14">
        <f>IF(B12=100%,B12,IF(B12&gt;=70%,B12+1%,IF(B12&gt;=58%,B12+2%,B12+((60%-B12)/5))))</f>
        <v>0.49142857142857138</v>
      </c>
      <c r="C13" s="14">
        <f t="shared" ref="C13:I13" si="6">IF(C12=100%,C12,IF(C12&gt;=70%,C12+1%,IF(C12&gt;=58%,C12+2%,C12+((60%-C12)/5))))</f>
        <v>0.53142857142857136</v>
      </c>
      <c r="D13" s="14">
        <f t="shared" si="6"/>
        <v>0.71000000000000008</v>
      </c>
      <c r="E13" s="14">
        <f t="shared" si="6"/>
        <v>0.55428571428571438</v>
      </c>
      <c r="F13" s="14">
        <f t="shared" si="6"/>
        <v>0.82000000000000006</v>
      </c>
      <c r="G13" s="14">
        <f t="shared" si="6"/>
        <v>0.53142857142857136</v>
      </c>
      <c r="H13" s="14">
        <f t="shared" si="6"/>
        <v>0.66</v>
      </c>
      <c r="I13" s="14">
        <f t="shared" si="6"/>
        <v>0.38285714285714284</v>
      </c>
      <c r="J13" s="14" t="s">
        <v>19</v>
      </c>
      <c r="K13" s="14">
        <f t="shared" ref="K13:L13" si="7">IF(K12=100%,K12,IF(K12&gt;=70%,K12+1%,IF(K12&gt;=58%,K12+2%,K12+((60%-K12)/5))))</f>
        <v>0.50285714285714289</v>
      </c>
      <c r="L13" s="14">
        <f t="shared" si="7"/>
        <v>0.53142857142857136</v>
      </c>
      <c r="M13" s="14" t="s">
        <v>19</v>
      </c>
      <c r="N13" s="14" t="s">
        <v>19</v>
      </c>
    </row>
    <row r="14" spans="1:14" s="2" customFormat="1">
      <c r="A14" s="15">
        <v>2027</v>
      </c>
      <c r="B14" s="17">
        <f>IF(B13=100%,B13,IF(B13&gt;=70%,B13+1%,IF(B13&gt;=58%,B13+2%,B13+((60%-B13)/4))))</f>
        <v>0.51857142857142857</v>
      </c>
      <c r="C14" s="17">
        <f t="shared" ref="C14:I14" si="8">IF(C13=100%,C13,IF(C13&gt;=70%,C13+1%,IF(C13&gt;=58%,C13+2%,C13+((60%-C13)/4))))</f>
        <v>0.54857142857142849</v>
      </c>
      <c r="D14" s="17">
        <f t="shared" si="8"/>
        <v>0.72000000000000008</v>
      </c>
      <c r="E14" s="17">
        <f t="shared" si="8"/>
        <v>0.56571428571428584</v>
      </c>
      <c r="F14" s="17">
        <f t="shared" si="8"/>
        <v>0.83000000000000007</v>
      </c>
      <c r="G14" s="17">
        <f t="shared" si="8"/>
        <v>0.54857142857142849</v>
      </c>
      <c r="H14" s="17">
        <f t="shared" si="8"/>
        <v>0.68</v>
      </c>
      <c r="I14" s="17">
        <f t="shared" si="8"/>
        <v>0.43714285714285711</v>
      </c>
      <c r="J14" s="17" t="s">
        <v>19</v>
      </c>
      <c r="K14" s="17">
        <f t="shared" ref="K14:L14" si="9">IF(K13=100%,K13,IF(K13&gt;=70%,K13+1%,IF(K13&gt;=58%,K13+2%,K13+((60%-K13)/4))))</f>
        <v>0.52714285714285714</v>
      </c>
      <c r="L14" s="17">
        <f t="shared" si="9"/>
        <v>0.54857142857142849</v>
      </c>
      <c r="M14" s="17" t="s">
        <v>19</v>
      </c>
      <c r="N14" s="17" t="s">
        <v>19</v>
      </c>
    </row>
    <row r="15" spans="1:14" s="2" customFormat="1">
      <c r="A15" s="18">
        <v>2028</v>
      </c>
      <c r="B15" s="14">
        <f>IF(B14=100%,B14,IF(B14&gt;=70%,B14+1%,IF(B14&gt;=58%,B14+2%,B14+((60%-B14)/3))))</f>
        <v>0.54571428571428571</v>
      </c>
      <c r="C15" s="14">
        <f t="shared" ref="C15:I15" si="10">IF(C14=100%,C14,IF(C14&gt;=70%,C14+1%,IF(C14&gt;=58%,C14+2%,C14+((60%-C14)/3))))</f>
        <v>0.56571428571428561</v>
      </c>
      <c r="D15" s="14">
        <f t="shared" si="10"/>
        <v>0.73000000000000009</v>
      </c>
      <c r="E15" s="14">
        <f t="shared" si="10"/>
        <v>0.57714285714285718</v>
      </c>
      <c r="F15" s="14">
        <f t="shared" si="10"/>
        <v>0.84000000000000008</v>
      </c>
      <c r="G15" s="14">
        <f t="shared" si="10"/>
        <v>0.56571428571428561</v>
      </c>
      <c r="H15" s="14">
        <f t="shared" si="10"/>
        <v>0.70000000000000007</v>
      </c>
      <c r="I15" s="14">
        <f t="shared" si="10"/>
        <v>0.49142857142857138</v>
      </c>
      <c r="J15" s="14" t="s">
        <v>19</v>
      </c>
      <c r="K15" s="14">
        <f t="shared" ref="K15:L15" si="11">IF(K14=100%,K14,IF(K14&gt;=70%,K14+1%,IF(K14&gt;=58%,K14+2%,K14+((60%-K14)/3))))</f>
        <v>0.55142857142857138</v>
      </c>
      <c r="L15" s="14">
        <f t="shared" si="11"/>
        <v>0.56571428571428561</v>
      </c>
      <c r="M15" s="14" t="s">
        <v>19</v>
      </c>
      <c r="N15" s="14" t="s">
        <v>19</v>
      </c>
    </row>
    <row r="16" spans="1:14" s="2" customFormat="1">
      <c r="A16" s="15">
        <v>2029</v>
      </c>
      <c r="B16" s="17">
        <f>IF(B15=100%,B15,IF(B15&gt;=70%,B15+1%,IF(B15&gt;=58%,B15+2%,B15+((60%-B15)/2))))</f>
        <v>0.57285714285714284</v>
      </c>
      <c r="C16" s="17">
        <f t="shared" ref="C16:I16" si="12">IF(C15=100%,C15,IF(C15&gt;=70%,C15+1%,IF(C15&gt;=58%,C15+2%,C15+((60%-C15)/2))))</f>
        <v>0.58285714285714274</v>
      </c>
      <c r="D16" s="17">
        <f t="shared" si="12"/>
        <v>0.7400000000000001</v>
      </c>
      <c r="E16" s="17">
        <f t="shared" si="12"/>
        <v>0.58857142857142852</v>
      </c>
      <c r="F16" s="17">
        <f t="shared" si="12"/>
        <v>0.85000000000000009</v>
      </c>
      <c r="G16" s="17">
        <f t="shared" si="12"/>
        <v>0.58285714285714274</v>
      </c>
      <c r="H16" s="17">
        <f t="shared" si="12"/>
        <v>0.71000000000000008</v>
      </c>
      <c r="I16" s="17">
        <f t="shared" si="12"/>
        <v>0.54571428571428571</v>
      </c>
      <c r="J16" s="17" t="s">
        <v>19</v>
      </c>
      <c r="K16" s="17">
        <f t="shared" ref="K16:L16" si="13">IF(K15=100%,K15,IF(K15&gt;=70%,K15+1%,IF(K15&gt;=58%,K15+2%,K15+((60%-K15)/2))))</f>
        <v>0.57571428571428562</v>
      </c>
      <c r="L16" s="17">
        <f t="shared" si="13"/>
        <v>0.58285714285714274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>IF(B16=100%,B16,IF(B16&gt;=70%,B16+1%,IF(B16&gt;=58%,B16+2%,B16+((60%-B16)/1))))</f>
        <v>0.6</v>
      </c>
      <c r="C17" s="14">
        <f t="shared" ref="C17:I17" si="14">IF(C16=100%,C16,IF(C16&gt;=70%,C16+1%,IF(C16&gt;=58%,C16+2%,C16+((60%-C16)/1))))</f>
        <v>0.60285714285714276</v>
      </c>
      <c r="D17" s="14">
        <f t="shared" si="14"/>
        <v>0.75000000000000011</v>
      </c>
      <c r="E17" s="14">
        <f t="shared" si="14"/>
        <v>0.60857142857142854</v>
      </c>
      <c r="F17" s="14">
        <f t="shared" si="14"/>
        <v>0.8600000000000001</v>
      </c>
      <c r="G17" s="14">
        <f t="shared" si="14"/>
        <v>0.60285714285714276</v>
      </c>
      <c r="H17" s="14">
        <f t="shared" si="14"/>
        <v>0.72000000000000008</v>
      </c>
      <c r="I17" s="14">
        <f t="shared" si="14"/>
        <v>0.6</v>
      </c>
      <c r="J17" s="14" t="s">
        <v>19</v>
      </c>
      <c r="K17" s="14">
        <f t="shared" ref="K17:L17" si="15">IF(K16=100%,K16,IF(K16&gt;=70%,K16+1%,IF(K16&gt;=58%,K16+2%,K16+((60%-K16)/1))))</f>
        <v>0.6</v>
      </c>
      <c r="L17" s="14">
        <f t="shared" si="15"/>
        <v>0.60285714285714276</v>
      </c>
      <c r="M17" s="14" t="s">
        <v>19</v>
      </c>
      <c r="N17" s="14" t="s">
        <v>19</v>
      </c>
    </row>
    <row r="19" spans="1:14" ht="15.75">
      <c r="A19" s="55" t="s">
        <v>27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15.75">
      <c r="A20" s="52" t="s">
        <v>28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ht="15.75">
      <c r="A21" s="55" t="s">
        <v>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>
      <c r="A22" s="53"/>
      <c r="B22" s="54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3"/>
      <c r="B23" s="54"/>
      <c r="C23" s="40"/>
      <c r="D23" s="40"/>
      <c r="E23" s="8"/>
      <c r="F23" s="9">
        <v>0.41</v>
      </c>
      <c r="G23" s="28">
        <f>IF(E23&gt;=70%,E23+1%,IF(E23&gt;=58%,E23+2%,IF((60%-E23)/8+E23&lt;F23,F23,(60%-E23)/8+E23)))</f>
        <v>0.41</v>
      </c>
      <c r="H23" s="23">
        <f>IF(G23&gt;=70%,G23+1%,IF(G23&gt;=58%,G23+2%,(60%-G23)/7+G23))</f>
        <v>0.43714285714285711</v>
      </c>
      <c r="I23" s="23">
        <f>IF(H23&gt;=70%,H23+1%,IF(H23&gt;=58%,H23+2%,(60%-H23)/6+H23))</f>
        <v>0.46428571428571425</v>
      </c>
      <c r="J23" s="23">
        <f>IF(I23&gt;=70%,I23+1%,IF(I23&gt;=58%,I23+2%,(60%-I23)/5+I23))</f>
        <v>0.49142857142857138</v>
      </c>
      <c r="K23" s="23">
        <f>IF(J23&gt;=70%,J23+1%,IF(J23&gt;=60%,J23+2%,(58%-J23)/4+J23))</f>
        <v>0.51357142857142857</v>
      </c>
      <c r="L23" s="23">
        <f>IF(K23&gt;=70%,K23+1%,IF(K23&gt;=58%,K23+2%,(60%-K23)/3+K23))</f>
        <v>0.54238095238095241</v>
      </c>
      <c r="M23" s="23">
        <f>IF(L23&gt;=70%,L23+1%,IF(L23&gt;=58%,L23+2%,(60%-L23)/2+L23))</f>
        <v>0.57119047619047625</v>
      </c>
      <c r="N23" s="23">
        <f>IF(M23&gt;=70%,M23+1%,IF(M23&gt;=58%,M23+2%,(60%-M23)+M23))</f>
        <v>0.6</v>
      </c>
    </row>
    <row r="24" spans="1:14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ht="28.5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0.24</v>
      </c>
      <c r="C26" s="31">
        <v>0.35</v>
      </c>
      <c r="D26" s="31">
        <v>0.55000000000000004</v>
      </c>
      <c r="E26" s="31">
        <v>0.39</v>
      </c>
      <c r="F26" s="31">
        <v>0.73</v>
      </c>
      <c r="G26" s="31">
        <v>0.43</v>
      </c>
      <c r="H26" s="31">
        <v>0.46</v>
      </c>
      <c r="I26" s="31">
        <v>0.16</v>
      </c>
      <c r="J26" s="31" t="s">
        <v>19</v>
      </c>
      <c r="K26" s="31">
        <v>0.31</v>
      </c>
      <c r="L26" s="31">
        <v>0.35</v>
      </c>
      <c r="M26" s="31" t="s">
        <v>19</v>
      </c>
      <c r="N26" s="31" t="s">
        <v>19</v>
      </c>
    </row>
    <row r="27" spans="1:14" ht="14.65" thickBot="1">
      <c r="A27" s="13" t="s">
        <v>22</v>
      </c>
      <c r="B27" s="8"/>
      <c r="C27" s="8"/>
      <c r="D27" s="8"/>
      <c r="E27" s="8"/>
      <c r="F27" s="8"/>
      <c r="G27" s="8"/>
      <c r="H27" s="8"/>
      <c r="I27" s="8"/>
      <c r="J27" s="8" t="s">
        <v>19</v>
      </c>
      <c r="K27" s="8"/>
      <c r="L27" s="8"/>
      <c r="M27" s="8" t="s">
        <v>19</v>
      </c>
      <c r="N27" s="8" t="s">
        <v>19</v>
      </c>
    </row>
    <row r="28" spans="1:14" ht="15" thickTop="1" thickBot="1">
      <c r="A28" s="34">
        <v>2023</v>
      </c>
      <c r="B28" s="35">
        <f>IF(B27=100%,B27,IF(B27&gt;=70%,B27+1%,IF(B27&gt;=60%,B27+2%,IF(((60%-B27)/8+B27)&lt;B26,B26,((60%-B27)/8+B27)))))</f>
        <v>0.24</v>
      </c>
      <c r="C28" s="35">
        <f t="shared" ref="C28" si="16">IF(C27=100%,C27,IF(C27&gt;=70%,C27+1%,IF(C27&gt;=60%,C27+2%,IF(((60%-C27)/8+C27)&lt;C26,C26,((60%-C27)/8+C27)))))</f>
        <v>0.35</v>
      </c>
      <c r="D28" s="35">
        <f t="shared" ref="D28" si="17">IF(D27=100%,D27,IF(D27&gt;=70%,D27+1%,IF(D27&gt;=60%,D27+2%,IF(((60%-D27)/8+D27)&lt;D26,D26,((60%-D27)/8+D27)))))</f>
        <v>0.55000000000000004</v>
      </c>
      <c r="E28" s="35">
        <f t="shared" ref="E28" si="18">IF(E27=100%,E27,IF(E27&gt;=70%,E27+1%,IF(E27&gt;=60%,E27+2%,IF(((60%-E27)/8+E27)&lt;E26,E26,((60%-E27)/8+E27)))))</f>
        <v>0.39</v>
      </c>
      <c r="F28" s="35">
        <f t="shared" ref="F28" si="19">IF(F27=100%,F27,IF(F27&gt;=70%,F27+1%,IF(F27&gt;=60%,F27+2%,IF(((60%-F27)/8+F27)&lt;F26,F26,((60%-F27)/8+F27)))))</f>
        <v>0.73</v>
      </c>
      <c r="G28" s="35">
        <f t="shared" ref="G28" si="20">IF(G27=100%,G27,IF(G27&gt;=70%,G27+1%,IF(G27&gt;=60%,G27+2%,IF(((60%-G27)/8+G27)&lt;G26,G26,((60%-G27)/8+G27)))))</f>
        <v>0.43</v>
      </c>
      <c r="H28" s="35">
        <f t="shared" ref="H28" si="21">IF(H27=100%,H27,IF(H27&gt;=70%,H27+1%,IF(H27&gt;=60%,H27+2%,IF(((60%-H27)/8+H27)&lt;H26,H26,((60%-H27)/8+H27)))))</f>
        <v>0.46</v>
      </c>
      <c r="I28" s="35">
        <f t="shared" ref="I28" si="22">IF(I27=100%,I27,IF(I27&gt;=70%,I27+1%,IF(I27&gt;=60%,I27+2%,IF(((60%-I27)/8+I27)&lt;I26,I26,((60%-I27)/8+I27)))))</f>
        <v>0.16</v>
      </c>
      <c r="J28" s="35" t="s">
        <v>19</v>
      </c>
      <c r="K28" s="35">
        <f t="shared" ref="K28" si="23">IF(K27=100%,K27,IF(K27&gt;=70%,K27+1%,IF(K27&gt;=60%,K27+2%,IF(((60%-K27)/8+K27)&lt;K26,K26,((60%-K27)/8+K27)))))</f>
        <v>0.31</v>
      </c>
      <c r="L28" s="35">
        <f t="shared" ref="L28" si="24">IF(L27=100%,L27,IF(L27&gt;=70%,L27+1%,IF(L27&gt;=60%,L27+2%,IF(((60%-L27)/8+L27)&lt;L26,L26,((60%-L27)/8+L27)))))</f>
        <v>0.35</v>
      </c>
      <c r="M28" s="35" t="s">
        <v>19</v>
      </c>
      <c r="N28" s="36" t="s">
        <v>19</v>
      </c>
    </row>
    <row r="29" spans="1:14" ht="14.65" thickTop="1">
      <c r="A29" s="37">
        <v>2024</v>
      </c>
      <c r="B29" s="38">
        <f>IF(B28=100%,B28,IF(B28&gt;=70%,B28+1%,IF(B28&gt;=58%,B28+2%,B28+((60%-B28)/7))))</f>
        <v>0.29142857142857143</v>
      </c>
      <c r="C29" s="38">
        <f t="shared" ref="C29" si="25">IF(C28=100%,C28,IF(C28&gt;=70%,C28+1%,IF(C28&gt;=58%,C28+2%,C28+((60%-C28)/7))))</f>
        <v>0.38571428571428568</v>
      </c>
      <c r="D29" s="38">
        <f t="shared" ref="D29" si="26">IF(D28=100%,D28,IF(D28&gt;=70%,D28+1%,IF(D28&gt;=58%,D28+2%,D28+((60%-D28)/7))))</f>
        <v>0.55714285714285716</v>
      </c>
      <c r="E29" s="38">
        <f t="shared" ref="E29" si="27">IF(E28=100%,E28,IF(E28&gt;=70%,E28+1%,IF(E28&gt;=58%,E28+2%,E28+((60%-E28)/7))))</f>
        <v>0.42</v>
      </c>
      <c r="F29" s="38">
        <f t="shared" ref="F29" si="28">IF(F28=100%,F28,IF(F28&gt;=70%,F28+1%,IF(F28&gt;=58%,F28+2%,F28+((60%-F28)/7))))</f>
        <v>0.74</v>
      </c>
      <c r="G29" s="38">
        <f t="shared" ref="G29" si="29">IF(G28=100%,G28,IF(G28&gt;=70%,G28+1%,IF(G28&gt;=58%,G28+2%,G28+((60%-G28)/7))))</f>
        <v>0.45428571428571429</v>
      </c>
      <c r="H29" s="38">
        <f t="shared" ref="H29" si="30">IF(H28=100%,H28,IF(H28&gt;=70%,H28+1%,IF(H28&gt;=58%,H28+2%,H28+((60%-H28)/7))))</f>
        <v>0.48000000000000004</v>
      </c>
      <c r="I29" s="38">
        <f t="shared" ref="I29" si="31">IF(I28=100%,I28,IF(I28&gt;=70%,I28+1%,IF(I28&gt;=58%,I28+2%,I28+((60%-I28)/7))))</f>
        <v>0.22285714285714286</v>
      </c>
      <c r="J29" s="38" t="s">
        <v>19</v>
      </c>
      <c r="K29" s="38">
        <f t="shared" ref="K29" si="32">IF(K28=100%,K28,IF(K28&gt;=70%,K28+1%,IF(K28&gt;=58%,K28+2%,K28+((60%-K28)/7))))</f>
        <v>0.35142857142857142</v>
      </c>
      <c r="L29" s="38">
        <f t="shared" ref="L29" si="33">IF(L28=100%,L28,IF(L28&gt;=70%,L28+1%,IF(L28&gt;=58%,L28+2%,L28+((60%-L28)/7))))</f>
        <v>0.38571428571428568</v>
      </c>
      <c r="M29" s="38" t="s">
        <v>19</v>
      </c>
      <c r="N29" s="38" t="s">
        <v>19</v>
      </c>
    </row>
    <row r="30" spans="1:14">
      <c r="A30" s="15">
        <v>2025</v>
      </c>
      <c r="B30" s="17">
        <f>IF(B29=100%,B29,IF(B29&gt;=70%,B29+1%,IF(B29&gt;=58%,B29+2%,B29+((60%-B29)/6))))</f>
        <v>0.34285714285714286</v>
      </c>
      <c r="C30" s="17">
        <f t="shared" ref="C30" si="34">IF(C29=100%,C29,IF(C29&gt;=70%,C29+1%,IF(C29&gt;=58%,C29+2%,C29+((60%-C29)/6))))</f>
        <v>0.42142857142857137</v>
      </c>
      <c r="D30" s="17">
        <f t="shared" ref="D30" si="35">IF(D29=100%,D29,IF(D29&gt;=70%,D29+1%,IF(D29&gt;=58%,D29+2%,D29+((60%-D29)/6))))</f>
        <v>0.56428571428571428</v>
      </c>
      <c r="E30" s="17">
        <f t="shared" ref="E30" si="36">IF(E29=100%,E29,IF(E29&gt;=70%,E29+1%,IF(E29&gt;=58%,E29+2%,E29+((60%-E29)/6))))</f>
        <v>0.44999999999999996</v>
      </c>
      <c r="F30" s="17">
        <f t="shared" ref="F30" si="37">IF(F29=100%,F29,IF(F29&gt;=70%,F29+1%,IF(F29&gt;=58%,F29+2%,F29+((60%-F29)/6))))</f>
        <v>0.75</v>
      </c>
      <c r="G30" s="17">
        <f t="shared" ref="G30" si="38">IF(G29=100%,G29,IF(G29&gt;=70%,G29+1%,IF(G29&gt;=58%,G29+2%,G29+((60%-G29)/6))))</f>
        <v>0.47857142857142859</v>
      </c>
      <c r="H30" s="17">
        <f t="shared" ref="H30" si="39">IF(H29=100%,H29,IF(H29&gt;=70%,H29+1%,IF(H29&gt;=58%,H29+2%,H29+((60%-H29)/6))))</f>
        <v>0.5</v>
      </c>
      <c r="I30" s="17">
        <f t="shared" ref="I30" si="40">IF(I29=100%,I29,IF(I29&gt;=70%,I29+1%,IF(I29&gt;=58%,I29+2%,I29+((60%-I29)/6))))</f>
        <v>0.2857142857142857</v>
      </c>
      <c r="J30" s="17" t="s">
        <v>19</v>
      </c>
      <c r="K30" s="17">
        <f t="shared" ref="K30" si="41">IF(K29=100%,K29,IF(K29&gt;=70%,K29+1%,IF(K29&gt;=58%,K29+2%,K29+((60%-K29)/6))))</f>
        <v>0.39285714285714285</v>
      </c>
      <c r="L30" s="17">
        <f t="shared" ref="L30" si="42">IF(L29=100%,L29,IF(L29&gt;=70%,L29+1%,IF(L29&gt;=58%,L29+2%,L29+((60%-L29)/6))))</f>
        <v>0.42142857142857137</v>
      </c>
      <c r="M30" s="17" t="s">
        <v>19</v>
      </c>
      <c r="N30" s="17" t="s">
        <v>19</v>
      </c>
    </row>
    <row r="31" spans="1:14">
      <c r="A31" s="24">
        <v>2026</v>
      </c>
      <c r="B31" s="23">
        <f>IF(B30=100%,B30,IF(B30&gt;=70%,B30+1%,IF(B30&gt;=58%,B30+2%,B30+((60%-B30)/5))))</f>
        <v>0.39428571428571429</v>
      </c>
      <c r="C31" s="23">
        <f t="shared" ref="C31" si="43">IF(C30=100%,C30,IF(C30&gt;=70%,C30+1%,IF(C30&gt;=58%,C30+2%,C30+((60%-C30)/5))))</f>
        <v>0.45714285714285707</v>
      </c>
      <c r="D31" s="23">
        <f t="shared" ref="D31" si="44">IF(D30=100%,D30,IF(D30&gt;=70%,D30+1%,IF(D30&gt;=58%,D30+2%,D30+((60%-D30)/5))))</f>
        <v>0.5714285714285714</v>
      </c>
      <c r="E31" s="23">
        <f t="shared" ref="E31" si="45">IF(E30=100%,E30,IF(E30&gt;=70%,E30+1%,IF(E30&gt;=58%,E30+2%,E30+((60%-E30)/5))))</f>
        <v>0.48</v>
      </c>
      <c r="F31" s="23">
        <f t="shared" ref="F31" si="46">IF(F30=100%,F30,IF(F30&gt;=70%,F30+1%,IF(F30&gt;=58%,F30+2%,F30+((60%-F30)/5))))</f>
        <v>0.76</v>
      </c>
      <c r="G31" s="23">
        <f t="shared" ref="G31" si="47">IF(G30=100%,G30,IF(G30&gt;=70%,G30+1%,IF(G30&gt;=58%,G30+2%,G30+((60%-G30)/5))))</f>
        <v>0.50285714285714289</v>
      </c>
      <c r="H31" s="23">
        <f t="shared" ref="H31" si="48">IF(H30=100%,H30,IF(H30&gt;=70%,H30+1%,IF(H30&gt;=58%,H30+2%,H30+((60%-H30)/5))))</f>
        <v>0.52</v>
      </c>
      <c r="I31" s="23">
        <f t="shared" ref="I31" si="49">IF(I30=100%,I30,IF(I30&gt;=70%,I30+1%,IF(I30&gt;=58%,I30+2%,I30+((60%-I30)/5))))</f>
        <v>0.34857142857142853</v>
      </c>
      <c r="J31" s="23" t="s">
        <v>19</v>
      </c>
      <c r="K31" s="23">
        <f t="shared" ref="K31" si="50">IF(K30=100%,K30,IF(K30&gt;=70%,K30+1%,IF(K30&gt;=58%,K30+2%,K30+((60%-K30)/5))))</f>
        <v>0.43428571428571427</v>
      </c>
      <c r="L31" s="23">
        <f t="shared" ref="L31" si="51">IF(L30=100%,L30,IF(L30&gt;=70%,L30+1%,IF(L30&gt;=58%,L30+2%,L30+((60%-L30)/5))))</f>
        <v>0.45714285714285707</v>
      </c>
      <c r="M31" s="23" t="s">
        <v>19</v>
      </c>
      <c r="N31" s="23" t="s">
        <v>19</v>
      </c>
    </row>
    <row r="32" spans="1:14">
      <c r="A32" s="15">
        <v>2027</v>
      </c>
      <c r="B32" s="17">
        <f>IF(B31=100%,B31,IF(B31&gt;=70%,B31+1%,IF(B31&gt;=58%,B31+2%,B31+((60%-B31)/4))))</f>
        <v>0.44571428571428573</v>
      </c>
      <c r="C32" s="17">
        <f t="shared" ref="C32" si="52">IF(C31=100%,C31,IF(C31&gt;=70%,C31+1%,IF(C31&gt;=58%,C31+2%,C31+((60%-C31)/4))))</f>
        <v>0.49285714285714277</v>
      </c>
      <c r="D32" s="17">
        <f t="shared" ref="D32" si="53">IF(D31=100%,D31,IF(D31&gt;=70%,D31+1%,IF(D31&gt;=58%,D31+2%,D31+((60%-D31)/4))))</f>
        <v>0.57857142857142851</v>
      </c>
      <c r="E32" s="17">
        <f t="shared" ref="E32" si="54">IF(E31=100%,E31,IF(E31&gt;=70%,E31+1%,IF(E31&gt;=58%,E31+2%,E31+((60%-E31)/4))))</f>
        <v>0.51</v>
      </c>
      <c r="F32" s="17">
        <f t="shared" ref="F32" si="55">IF(F31=100%,F31,IF(F31&gt;=70%,F31+1%,IF(F31&gt;=58%,F31+2%,F31+((60%-F31)/4))))</f>
        <v>0.77</v>
      </c>
      <c r="G32" s="17">
        <f t="shared" ref="G32" si="56">IF(G31=100%,G31,IF(G31&gt;=70%,G31+1%,IF(G31&gt;=58%,G31+2%,G31+((60%-G31)/4))))</f>
        <v>0.52714285714285714</v>
      </c>
      <c r="H32" s="17">
        <f t="shared" ref="H32" si="57">IF(H31=100%,H31,IF(H31&gt;=70%,H31+1%,IF(H31&gt;=58%,H31+2%,H31+((60%-H31)/4))))</f>
        <v>0.54</v>
      </c>
      <c r="I32" s="17">
        <f t="shared" ref="I32" si="58">IF(I31=100%,I31,IF(I31&gt;=70%,I31+1%,IF(I31&gt;=58%,I31+2%,I31+((60%-I31)/4))))</f>
        <v>0.41142857142857137</v>
      </c>
      <c r="J32" s="17" t="s">
        <v>19</v>
      </c>
      <c r="K32" s="17">
        <f t="shared" ref="K32" si="59">IF(K31=100%,K31,IF(K31&gt;=70%,K31+1%,IF(K31&gt;=58%,K31+2%,K31+((60%-K31)/4))))</f>
        <v>0.4757142857142857</v>
      </c>
      <c r="L32" s="17">
        <f t="shared" ref="L32" si="60">IF(L31=100%,L31,IF(L31&gt;=70%,L31+1%,IF(L31&gt;=58%,L31+2%,L31+((60%-L31)/4))))</f>
        <v>0.49285714285714277</v>
      </c>
      <c r="M32" s="17" t="s">
        <v>19</v>
      </c>
      <c r="N32" s="17" t="s">
        <v>19</v>
      </c>
    </row>
    <row r="33" spans="1:14">
      <c r="A33" s="24">
        <v>2028</v>
      </c>
      <c r="B33" s="23">
        <f>IF(B32=100%,B32,IF(B32&gt;=70%,B32+1%,IF(B32&gt;=58%,B32+2%,B32+((60%-B32)/3))))</f>
        <v>0.49714285714285716</v>
      </c>
      <c r="C33" s="23">
        <f t="shared" ref="C33" si="61">IF(C32=100%,C32,IF(C32&gt;=70%,C32+1%,IF(C32&gt;=58%,C32+2%,C32+((60%-C32)/3))))</f>
        <v>0.52857142857142847</v>
      </c>
      <c r="D33" s="23">
        <f t="shared" ref="D33" si="62">IF(D32=100%,D32,IF(D32&gt;=70%,D32+1%,IF(D32&gt;=58%,D32+2%,D32+((60%-D32)/3))))</f>
        <v>0.58571428571428563</v>
      </c>
      <c r="E33" s="23">
        <f t="shared" ref="E33" si="63">IF(E32=100%,E32,IF(E32&gt;=70%,E32+1%,IF(E32&gt;=58%,E32+2%,E32+((60%-E32)/3))))</f>
        <v>0.54</v>
      </c>
      <c r="F33" s="23">
        <f t="shared" ref="F33" si="64">IF(F32=100%,F32,IF(F32&gt;=70%,F32+1%,IF(F32&gt;=58%,F32+2%,F32+((60%-F32)/3))))</f>
        <v>0.78</v>
      </c>
      <c r="G33" s="23">
        <f t="shared" ref="G33" si="65">IF(G32=100%,G32,IF(G32&gt;=70%,G32+1%,IF(G32&gt;=58%,G32+2%,G32+((60%-G32)/3))))</f>
        <v>0.55142857142857138</v>
      </c>
      <c r="H33" s="23">
        <f t="shared" ref="H33" si="66">IF(H32=100%,H32,IF(H32&gt;=70%,H32+1%,IF(H32&gt;=58%,H32+2%,H32+((60%-H32)/3))))</f>
        <v>0.56000000000000005</v>
      </c>
      <c r="I33" s="23">
        <f t="shared" ref="I33" si="67">IF(I32=100%,I32,IF(I32&gt;=70%,I32+1%,IF(I32&gt;=58%,I32+2%,I32+((60%-I32)/3))))</f>
        <v>0.47428571428571425</v>
      </c>
      <c r="J33" s="23" t="s">
        <v>19</v>
      </c>
      <c r="K33" s="23">
        <f t="shared" ref="K33" si="68">IF(K32=100%,K32,IF(K32&gt;=70%,K32+1%,IF(K32&gt;=58%,K32+2%,K32+((60%-K32)/3))))</f>
        <v>0.51714285714285713</v>
      </c>
      <c r="L33" s="23">
        <f t="shared" ref="L33" si="69">IF(L32=100%,L32,IF(L32&gt;=70%,L32+1%,IF(L32&gt;=58%,L32+2%,L32+((60%-L32)/3))))</f>
        <v>0.52857142857142847</v>
      </c>
      <c r="M33" s="23" t="s">
        <v>19</v>
      </c>
      <c r="N33" s="23" t="s">
        <v>19</v>
      </c>
    </row>
    <row r="34" spans="1:14">
      <c r="A34" s="15">
        <v>2029</v>
      </c>
      <c r="B34" s="17">
        <f>IF(B33=100%,B33,IF(B33&gt;=70%,B33+1%,IF(B33&gt;=58%,B33+2%,B33+((60%-B33)/2))))</f>
        <v>0.5485714285714286</v>
      </c>
      <c r="C34" s="17">
        <f t="shared" ref="C34" si="70">IF(C33=100%,C33,IF(C33&gt;=70%,C33+1%,IF(C33&gt;=58%,C33+2%,C33+((60%-C33)/2))))</f>
        <v>0.56428571428571428</v>
      </c>
      <c r="D34" s="17">
        <f t="shared" ref="D34" si="71">IF(D33=100%,D33,IF(D33&gt;=70%,D33+1%,IF(D33&gt;=58%,D33+2%,D33+((60%-D33)/2))))</f>
        <v>0.60571428571428565</v>
      </c>
      <c r="E34" s="17">
        <f t="shared" ref="E34" si="72">IF(E33=100%,E33,IF(E33&gt;=70%,E33+1%,IF(E33&gt;=58%,E33+2%,E33+((60%-E33)/2))))</f>
        <v>0.57000000000000006</v>
      </c>
      <c r="F34" s="17">
        <f t="shared" ref="F34" si="73">IF(F33=100%,F33,IF(F33&gt;=70%,F33+1%,IF(F33&gt;=58%,F33+2%,F33+((60%-F33)/2))))</f>
        <v>0.79</v>
      </c>
      <c r="G34" s="17">
        <f t="shared" ref="G34" si="74">IF(G33=100%,G33,IF(G33&gt;=70%,G33+1%,IF(G33&gt;=58%,G33+2%,G33+((60%-G33)/2))))</f>
        <v>0.57571428571428562</v>
      </c>
      <c r="H34" s="17">
        <f t="shared" ref="H34" si="75">IF(H33=100%,H33,IF(H33&gt;=70%,H33+1%,IF(H33&gt;=58%,H33+2%,H33+((60%-H33)/2))))</f>
        <v>0.58000000000000007</v>
      </c>
      <c r="I34" s="17">
        <f t="shared" ref="I34" si="76">IF(I33=100%,I33,IF(I33&gt;=70%,I33+1%,IF(I33&gt;=58%,I33+2%,I33+((60%-I33)/2))))</f>
        <v>0.53714285714285714</v>
      </c>
      <c r="J34" s="17" t="s">
        <v>19</v>
      </c>
      <c r="K34" s="17">
        <f t="shared" ref="K34" si="77">IF(K33=100%,K33,IF(K33&gt;=70%,K33+1%,IF(K33&gt;=58%,K33+2%,K33+((60%-K33)/2))))</f>
        <v>0.5585714285714285</v>
      </c>
      <c r="L34" s="17">
        <f t="shared" ref="L34" si="78">IF(L33=100%,L33,IF(L33&gt;=70%,L33+1%,IF(L33&gt;=58%,L33+2%,L33+((60%-L33)/2))))</f>
        <v>0.56428571428571428</v>
      </c>
      <c r="M34" s="17" t="s">
        <v>19</v>
      </c>
      <c r="N34" s="17" t="s">
        <v>19</v>
      </c>
    </row>
    <row r="35" spans="1:14">
      <c r="A35" s="24">
        <v>2030</v>
      </c>
      <c r="B35" s="23">
        <f>IF(B34=100%,B34,IF(B34&gt;=70%,B34+1%,IF(B34&gt;=58%,B34+2%,B34+((60%-B34)/1))))</f>
        <v>0.6</v>
      </c>
      <c r="C35" s="23">
        <f t="shared" ref="C35" si="79">IF(C34=100%,C34,IF(C34&gt;=70%,C34+1%,IF(C34&gt;=58%,C34+2%,C34+((60%-C34)/1))))</f>
        <v>0.6</v>
      </c>
      <c r="D35" s="23">
        <f t="shared" ref="D35" si="80">IF(D34=100%,D34,IF(D34&gt;=70%,D34+1%,IF(D34&gt;=58%,D34+2%,D34+((60%-D34)/1))))</f>
        <v>0.62571428571428567</v>
      </c>
      <c r="E35" s="23">
        <f t="shared" ref="E35" si="81">IF(E34=100%,E34,IF(E34&gt;=70%,E34+1%,IF(E34&gt;=58%,E34+2%,E34+((60%-E34)/1))))</f>
        <v>0.6</v>
      </c>
      <c r="F35" s="23">
        <f t="shared" ref="F35" si="82">IF(F34=100%,F34,IF(F34&gt;=70%,F34+1%,IF(F34&gt;=58%,F34+2%,F34+((60%-F34)/1))))</f>
        <v>0.8</v>
      </c>
      <c r="G35" s="23">
        <f t="shared" ref="G35" si="83">IF(G34=100%,G34,IF(G34&gt;=70%,G34+1%,IF(G34&gt;=58%,G34+2%,G34+((60%-G34)/1))))</f>
        <v>0.6</v>
      </c>
      <c r="H35" s="23">
        <f t="shared" ref="H35" si="84">IF(H34=100%,H34,IF(H34&gt;=70%,H34+1%,IF(H34&gt;=58%,H34+2%,H34+((60%-H34)/1))))</f>
        <v>0.60000000000000009</v>
      </c>
      <c r="I35" s="23">
        <f t="shared" ref="I35" si="85">IF(I34=100%,I34,IF(I34&gt;=70%,I34+1%,IF(I34&gt;=58%,I34+2%,I34+((60%-I34)/1))))</f>
        <v>0.6</v>
      </c>
      <c r="J35" s="23" t="s">
        <v>19</v>
      </c>
      <c r="K35" s="23">
        <f t="shared" ref="K35" si="86">IF(K34=100%,K34,IF(K34&gt;=70%,K34+1%,IF(K34&gt;=58%,K34+2%,K34+((60%-K34)/1))))</f>
        <v>0.6</v>
      </c>
      <c r="L35" s="23">
        <f t="shared" ref="L35" si="87">IF(L34=100%,L34,IF(L34&gt;=70%,L34+1%,IF(L34&gt;=58%,L34+2%,L34+((60%-L34)/1))))</f>
        <v>0.6</v>
      </c>
      <c r="M35" s="23" t="s">
        <v>19</v>
      </c>
      <c r="N35" s="23" t="s">
        <v>19</v>
      </c>
    </row>
  </sheetData>
  <mergeCells count="12">
    <mergeCell ref="A24:N24"/>
    <mergeCell ref="A1:N1"/>
    <mergeCell ref="A2:N2"/>
    <mergeCell ref="A3:N3"/>
    <mergeCell ref="A4:B4"/>
    <mergeCell ref="A5:B5"/>
    <mergeCell ref="A6:N6"/>
    <mergeCell ref="A19:N19"/>
    <mergeCell ref="A20:N20"/>
    <mergeCell ref="A21:N21"/>
    <mergeCell ref="A22:B22"/>
    <mergeCell ref="A23:B23"/>
  </mergeCells>
  <pageMargins left="0.7" right="0.7" top="0.75" bottom="0.75" header="0.3" footer="0.3"/>
  <pageSetup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A342-A0B3-4024-93DC-3EE1AD7DF3DB}">
  <sheetPr>
    <pageSetUpPr fitToPage="1"/>
  </sheetPr>
  <dimension ref="A1:P53"/>
  <sheetViews>
    <sheetView zoomScaleNormal="100" workbookViewId="0">
      <selection activeCell="U16" sqref="U16"/>
    </sheetView>
  </sheetViews>
  <sheetFormatPr defaultRowHeight="14.25"/>
  <cols>
    <col min="1" max="1" width="14" style="1" customWidth="1"/>
    <col min="2" max="15" width="11.7109375" customWidth="1"/>
  </cols>
  <sheetData>
    <row r="1" spans="1:16" s="2" customFormat="1" ht="15.75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6" s="2" customFormat="1" ht="15.75">
      <c r="A2" s="52" t="s">
        <v>30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6" s="2" customFormat="1" ht="15.7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s="2" customFormat="1">
      <c r="A4" s="53"/>
      <c r="B4" s="54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6" s="2" customFormat="1">
      <c r="A5" s="53"/>
      <c r="B5" s="54"/>
      <c r="C5" s="40"/>
      <c r="D5" s="40"/>
      <c r="E5" s="8"/>
      <c r="F5" s="9">
        <v>0.56999999999999995</v>
      </c>
      <c r="G5" s="26">
        <f>IF(E5&gt;=70%,E5+1%,IF(E5&gt;=58%,E5+2%,IF((60%-E5)/8+E5&lt;F5,F5,(60%-E5)/8+E5)))</f>
        <v>0.56999999999999995</v>
      </c>
      <c r="H5" s="7">
        <f>IF(G5&gt;=70%,G5+1%,IF(G5&gt;=58%,G5+2%,(60%-G5)/7+G5))</f>
        <v>0.57428571428571429</v>
      </c>
      <c r="I5" s="7">
        <f>IF(H5&gt;=70%,H5+1%,IF(H5&gt;=58%,H5+2%,(60%-H5)/6+H5))</f>
        <v>0.57857142857142851</v>
      </c>
      <c r="J5" s="7">
        <f>IF(I5&gt;=70%,I5+1%,IF(I5&gt;=58%,I5+2%,(60%-I5)/5+I5))</f>
        <v>0.58285714285714285</v>
      </c>
      <c r="K5" s="7">
        <f>IF(J5&gt;=70%,J5+1%,IF(J5&gt;=60%,J5+2%,(58%-J5)/4+J5))</f>
        <v>0.58214285714285707</v>
      </c>
      <c r="L5" s="7">
        <f>IF(K5&gt;=70%,K5+1%,IF(K5&gt;=58%,K5+2%,(60%-K5)/3+K5))</f>
        <v>0.60214285714285709</v>
      </c>
      <c r="M5" s="7">
        <f>IF(L5&gt;=70%,L5+1%,IF(L5&gt;=58%,L5+2%,(60%-L5)/2+L5))</f>
        <v>0.62214285714285711</v>
      </c>
      <c r="N5" s="7">
        <f>IF(M5&gt;=70%,M5+1%,IF(M5&gt;=58%,M5+2%,(60%-M5)+M5))</f>
        <v>0.64214285714285713</v>
      </c>
    </row>
    <row r="6" spans="1:16" s="2" customFormat="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6" s="2" customFormat="1" ht="28.5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  <c r="P7" s="2">
        <f>IF(E41&gt;=70%,E41+1%,IF(E41&gt;=60%,E41+2%,IF((60%-E41)/8+E41&lt;F41,F41,(60%-E41)/8+E4)))</f>
        <v>0.37</v>
      </c>
    </row>
    <row r="8" spans="1:16" s="2" customFormat="1">
      <c r="A8" s="30" t="s">
        <v>20</v>
      </c>
      <c r="B8" s="31">
        <v>0.44</v>
      </c>
      <c r="C8" s="31">
        <v>0.51</v>
      </c>
      <c r="D8" s="31">
        <v>0.69</v>
      </c>
      <c r="E8" s="31">
        <v>0.54</v>
      </c>
      <c r="F8" s="31">
        <v>0.82</v>
      </c>
      <c r="G8" s="31">
        <v>0.53</v>
      </c>
      <c r="H8" s="31">
        <v>0.64</v>
      </c>
      <c r="I8" s="31">
        <v>0.22</v>
      </c>
      <c r="J8" s="31" t="s">
        <v>19</v>
      </c>
      <c r="K8" s="31">
        <v>0.47</v>
      </c>
      <c r="L8" s="31">
        <v>0.46</v>
      </c>
      <c r="M8" s="31" t="s">
        <v>19</v>
      </c>
      <c r="N8" s="31" t="s">
        <v>19</v>
      </c>
    </row>
    <row r="9" spans="1:16" s="2" customFormat="1" ht="14.65" thickBot="1">
      <c r="A9" s="13" t="s">
        <v>22</v>
      </c>
      <c r="B9" s="8"/>
      <c r="C9" s="8"/>
      <c r="D9" s="8"/>
      <c r="E9" s="8"/>
      <c r="F9" s="8"/>
      <c r="G9" s="8"/>
      <c r="H9" s="8"/>
      <c r="I9" s="8"/>
      <c r="J9" s="8" t="s">
        <v>19</v>
      </c>
      <c r="K9" s="8"/>
      <c r="L9" s="8"/>
      <c r="M9" s="8" t="s">
        <v>19</v>
      </c>
      <c r="N9" s="8" t="s">
        <v>19</v>
      </c>
    </row>
    <row r="10" spans="1:16" s="2" customFormat="1" ht="15" thickTop="1" thickBot="1">
      <c r="A10" s="34">
        <v>2023</v>
      </c>
      <c r="B10" s="35">
        <f>IF(B9=100%,B9,IF(B9&gt;=70%,B9+1%,IF(B9&gt;=60%,B9+2%,IF(((60%-B9)/8+B9)&lt;B8,B8,((60%-B9)/8+B9)))))</f>
        <v>0.44</v>
      </c>
      <c r="C10" s="35">
        <f t="shared" ref="C10:I10" si="0">IF(C9=100%,C9,IF(C9&gt;=70%,C9+1%,IF(C9&gt;=60%,C9+2%,IF(((60%-C9)/8+C9)&lt;C8,C8,((60%-C9)/8+C9)))))</f>
        <v>0.51</v>
      </c>
      <c r="D10" s="35">
        <f t="shared" si="0"/>
        <v>0.69</v>
      </c>
      <c r="E10" s="35">
        <f t="shared" si="0"/>
        <v>0.54</v>
      </c>
      <c r="F10" s="35">
        <f t="shared" si="0"/>
        <v>0.82</v>
      </c>
      <c r="G10" s="35">
        <f t="shared" si="0"/>
        <v>0.53</v>
      </c>
      <c r="H10" s="35">
        <f t="shared" si="0"/>
        <v>0.64</v>
      </c>
      <c r="I10" s="35">
        <f t="shared" si="0"/>
        <v>0.22</v>
      </c>
      <c r="J10" s="35" t="s">
        <v>19</v>
      </c>
      <c r="K10" s="35">
        <f t="shared" ref="K10:L10" si="1">IF(K9=100%,K9,IF(K9&gt;=70%,K9+1%,IF(K9&gt;=60%,K9+2%,IF(((60%-K9)/8+K9)&lt;K8,K8,((60%-K9)/8+K9)))))</f>
        <v>0.47</v>
      </c>
      <c r="L10" s="35">
        <f t="shared" si="1"/>
        <v>0.46</v>
      </c>
      <c r="M10" s="35" t="s">
        <v>19</v>
      </c>
      <c r="N10" s="36" t="s">
        <v>19</v>
      </c>
    </row>
    <row r="11" spans="1:16" s="2" customFormat="1" ht="14.65" thickTop="1">
      <c r="A11" s="32">
        <v>2024</v>
      </c>
      <c r="B11" s="33">
        <f>IF(B10=100%,B10,IF(B10&gt;=70%,B10+1%,IF(B10&gt;=58%,B10+2%,B10+((60%-B10)/7))))</f>
        <v>0.46285714285714286</v>
      </c>
      <c r="C11" s="33">
        <f t="shared" ref="C11:I11" si="2">IF(C10=100%,C10,IF(C10&gt;=70%,C10+1%,IF(C10&gt;=58%,C10+2%,C10+((60%-C10)/7))))</f>
        <v>0.52285714285714291</v>
      </c>
      <c r="D11" s="33">
        <f t="shared" si="2"/>
        <v>0.71</v>
      </c>
      <c r="E11" s="33">
        <f t="shared" si="2"/>
        <v>0.5485714285714286</v>
      </c>
      <c r="F11" s="33">
        <f t="shared" si="2"/>
        <v>0.83</v>
      </c>
      <c r="G11" s="33">
        <f t="shared" si="2"/>
        <v>0.54</v>
      </c>
      <c r="H11" s="33">
        <f t="shared" si="2"/>
        <v>0.66</v>
      </c>
      <c r="I11" s="33">
        <f t="shared" si="2"/>
        <v>0.2742857142857143</v>
      </c>
      <c r="J11" s="33" t="s">
        <v>19</v>
      </c>
      <c r="K11" s="33">
        <f t="shared" ref="K11:L11" si="3">IF(K10=100%,K10,IF(K10&gt;=70%,K10+1%,IF(K10&gt;=58%,K10+2%,K10+((60%-K10)/7))))</f>
        <v>0.48857142857142855</v>
      </c>
      <c r="L11" s="33">
        <f t="shared" si="3"/>
        <v>0.48000000000000004</v>
      </c>
      <c r="M11" s="33" t="s">
        <v>19</v>
      </c>
      <c r="N11" s="33" t="s">
        <v>19</v>
      </c>
    </row>
    <row r="12" spans="1:16" s="2" customFormat="1">
      <c r="A12" s="15">
        <v>2025</v>
      </c>
      <c r="B12" s="17">
        <f>IF(B11=100%,B11,IF(B11&gt;=70%,B11+1%,IF(B11&gt;=58%,B11+2%,B11+((60%-B11)/6))))</f>
        <v>0.48571428571428571</v>
      </c>
      <c r="C12" s="17">
        <f t="shared" ref="C12:I12" si="4">IF(C11=100%,C11,IF(C11&gt;=70%,C11+1%,IF(C11&gt;=58%,C11+2%,C11+((60%-C11)/6))))</f>
        <v>0.53571428571428581</v>
      </c>
      <c r="D12" s="17">
        <f t="shared" si="4"/>
        <v>0.72</v>
      </c>
      <c r="E12" s="17">
        <f t="shared" si="4"/>
        <v>0.55714285714285716</v>
      </c>
      <c r="F12" s="17">
        <f t="shared" si="4"/>
        <v>0.84</v>
      </c>
      <c r="G12" s="17">
        <f t="shared" si="4"/>
        <v>0.55000000000000004</v>
      </c>
      <c r="H12" s="17">
        <f t="shared" si="4"/>
        <v>0.68</v>
      </c>
      <c r="I12" s="17">
        <f t="shared" si="4"/>
        <v>0.32857142857142857</v>
      </c>
      <c r="J12" s="17" t="s">
        <v>19</v>
      </c>
      <c r="K12" s="17">
        <f t="shared" ref="K12:L12" si="5">IF(K11=100%,K11,IF(K11&gt;=70%,K11+1%,IF(K11&gt;=58%,K11+2%,K11+((60%-K11)/6))))</f>
        <v>0.50714285714285712</v>
      </c>
      <c r="L12" s="17">
        <f t="shared" si="5"/>
        <v>0.5</v>
      </c>
      <c r="M12" s="17" t="s">
        <v>19</v>
      </c>
      <c r="N12" s="17" t="s">
        <v>19</v>
      </c>
    </row>
    <row r="13" spans="1:16" s="2" customFormat="1">
      <c r="A13" s="18">
        <v>2026</v>
      </c>
      <c r="B13" s="14">
        <f>IF(B12=100%,B12,IF(B12&gt;=70%,B12+1%,IF(B12&gt;=58%,B12+2%,B12+((60%-B12)/5))))</f>
        <v>0.50857142857142856</v>
      </c>
      <c r="C13" s="14">
        <f t="shared" ref="C13:I13" si="6">IF(C12=100%,C12,IF(C12&gt;=70%,C12+1%,IF(C12&gt;=58%,C12+2%,C12+((60%-C12)/5))))</f>
        <v>0.5485714285714286</v>
      </c>
      <c r="D13" s="14">
        <f t="shared" si="6"/>
        <v>0.73</v>
      </c>
      <c r="E13" s="14">
        <f t="shared" si="6"/>
        <v>0.56571428571428573</v>
      </c>
      <c r="F13" s="14">
        <f t="shared" si="6"/>
        <v>0.85</v>
      </c>
      <c r="G13" s="14">
        <f t="shared" si="6"/>
        <v>0.56000000000000005</v>
      </c>
      <c r="H13" s="14">
        <f t="shared" si="6"/>
        <v>0.70000000000000007</v>
      </c>
      <c r="I13" s="14">
        <f t="shared" si="6"/>
        <v>0.38285714285714284</v>
      </c>
      <c r="J13" s="14" t="s">
        <v>19</v>
      </c>
      <c r="K13" s="14">
        <f t="shared" ref="K13:L13" si="7">IF(K12=100%,K12,IF(K12&gt;=70%,K12+1%,IF(K12&gt;=58%,K12+2%,K12+((60%-K12)/5))))</f>
        <v>0.52571428571428569</v>
      </c>
      <c r="L13" s="14">
        <f t="shared" si="7"/>
        <v>0.52</v>
      </c>
      <c r="M13" s="14" t="s">
        <v>19</v>
      </c>
      <c r="N13" s="14" t="s">
        <v>19</v>
      </c>
    </row>
    <row r="14" spans="1:16" s="2" customFormat="1">
      <c r="A14" s="15">
        <v>2027</v>
      </c>
      <c r="B14" s="17">
        <f>IF(B13=100%,B13,IF(B13&gt;=70%,B13+1%,IF(B13&gt;=58%,B13+2%,B13+((60%-B13)/4))))</f>
        <v>0.53142857142857136</v>
      </c>
      <c r="C14" s="17">
        <f t="shared" ref="C14:I14" si="8">IF(C13=100%,C13,IF(C13&gt;=70%,C13+1%,IF(C13&gt;=58%,C13+2%,C13+((60%-C13)/4))))</f>
        <v>0.56142857142857139</v>
      </c>
      <c r="D14" s="17">
        <f t="shared" si="8"/>
        <v>0.74</v>
      </c>
      <c r="E14" s="17">
        <f t="shared" si="8"/>
        <v>0.57428571428571429</v>
      </c>
      <c r="F14" s="17">
        <f t="shared" si="8"/>
        <v>0.86</v>
      </c>
      <c r="G14" s="17">
        <f t="shared" si="8"/>
        <v>0.57000000000000006</v>
      </c>
      <c r="H14" s="17">
        <f t="shared" si="8"/>
        <v>0.71000000000000008</v>
      </c>
      <c r="I14" s="17">
        <f t="shared" si="8"/>
        <v>0.43714285714285711</v>
      </c>
      <c r="J14" s="17" t="s">
        <v>19</v>
      </c>
      <c r="K14" s="17">
        <f t="shared" ref="K14:L14" si="9">IF(K13=100%,K13,IF(K13&gt;=70%,K13+1%,IF(K13&gt;=58%,K13+2%,K13+((60%-K13)/4))))</f>
        <v>0.54428571428571426</v>
      </c>
      <c r="L14" s="17">
        <f t="shared" si="9"/>
        <v>0.54</v>
      </c>
      <c r="M14" s="17" t="s">
        <v>19</v>
      </c>
      <c r="N14" s="17" t="s">
        <v>19</v>
      </c>
    </row>
    <row r="15" spans="1:16" s="2" customFormat="1">
      <c r="A15" s="18">
        <v>2028</v>
      </c>
      <c r="B15" s="14">
        <f>IF(B14=100%,B14,IF(B14&gt;=70%,B14+1%,IF(B14&gt;=58%,B14+2%,B14+((60%-B14)/3))))</f>
        <v>0.55428571428571427</v>
      </c>
      <c r="C15" s="14">
        <f t="shared" ref="C15:I15" si="10">IF(C14=100%,C14,IF(C14&gt;=70%,C14+1%,IF(C14&gt;=58%,C14+2%,C14+((60%-C14)/3))))</f>
        <v>0.57428571428571429</v>
      </c>
      <c r="D15" s="14">
        <f t="shared" si="10"/>
        <v>0.75</v>
      </c>
      <c r="E15" s="14">
        <f t="shared" si="10"/>
        <v>0.58285714285714285</v>
      </c>
      <c r="F15" s="14">
        <f t="shared" si="10"/>
        <v>0.87</v>
      </c>
      <c r="G15" s="14">
        <f t="shared" si="10"/>
        <v>0.58000000000000007</v>
      </c>
      <c r="H15" s="14">
        <f t="shared" si="10"/>
        <v>0.72000000000000008</v>
      </c>
      <c r="I15" s="14">
        <f t="shared" si="10"/>
        <v>0.49142857142857138</v>
      </c>
      <c r="J15" s="14" t="s">
        <v>19</v>
      </c>
      <c r="K15" s="14">
        <f t="shared" ref="K15:L15" si="11">IF(K14=100%,K14,IF(K14&gt;=70%,K14+1%,IF(K14&gt;=58%,K14+2%,K14+((60%-K14)/3))))</f>
        <v>0.56285714285714283</v>
      </c>
      <c r="L15" s="14">
        <f t="shared" si="11"/>
        <v>0.56000000000000005</v>
      </c>
      <c r="M15" s="14" t="s">
        <v>19</v>
      </c>
      <c r="N15" s="14" t="s">
        <v>19</v>
      </c>
    </row>
    <row r="16" spans="1:16" s="2" customFormat="1">
      <c r="A16" s="15">
        <v>2029</v>
      </c>
      <c r="B16" s="17">
        <f>IF(B15=100%,B15,IF(B15&gt;=70%,B15+1%,IF(B15&gt;=58%,B15+2%,B15+((60%-B15)/2))))</f>
        <v>0.57714285714285718</v>
      </c>
      <c r="C16" s="17">
        <f t="shared" ref="C16:I16" si="12">IF(C15=100%,C15,IF(C15&gt;=70%,C15+1%,IF(C15&gt;=58%,C15+2%,C15+((60%-C15)/2))))</f>
        <v>0.58714285714285719</v>
      </c>
      <c r="D16" s="17">
        <f t="shared" si="12"/>
        <v>0.76</v>
      </c>
      <c r="E16" s="17">
        <f t="shared" si="12"/>
        <v>0.60285714285714287</v>
      </c>
      <c r="F16" s="17">
        <f t="shared" si="12"/>
        <v>0.88</v>
      </c>
      <c r="G16" s="17">
        <f t="shared" si="12"/>
        <v>0.60000000000000009</v>
      </c>
      <c r="H16" s="17">
        <f t="shared" si="12"/>
        <v>0.73000000000000009</v>
      </c>
      <c r="I16" s="17">
        <f t="shared" si="12"/>
        <v>0.54571428571428571</v>
      </c>
      <c r="J16" s="17" t="s">
        <v>19</v>
      </c>
      <c r="K16" s="17">
        <f t="shared" ref="K16:L16" si="13">IF(K15=100%,K15,IF(K15&gt;=70%,K15+1%,IF(K15&gt;=58%,K15+2%,K15+((60%-K15)/2))))</f>
        <v>0.58142857142857141</v>
      </c>
      <c r="L16" s="17">
        <f t="shared" si="13"/>
        <v>0.58000000000000007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>IF(B16=100%,B16,IF(B16&gt;=70%,B16+1%,IF(B16&gt;=58%,B16+2%,B16+((60%-B16)/1))))</f>
        <v>0.6</v>
      </c>
      <c r="C17" s="14">
        <f t="shared" ref="C17:I17" si="14">IF(C16=100%,C16,IF(C16&gt;=70%,C16+1%,IF(C16&gt;=58%,C16+2%,C16+((60%-C16)/1))))</f>
        <v>0.60714285714285721</v>
      </c>
      <c r="D17" s="14">
        <f t="shared" si="14"/>
        <v>0.77</v>
      </c>
      <c r="E17" s="14">
        <f t="shared" si="14"/>
        <v>0.62285714285714289</v>
      </c>
      <c r="F17" s="14">
        <f t="shared" si="14"/>
        <v>0.89</v>
      </c>
      <c r="G17" s="14">
        <f t="shared" si="14"/>
        <v>0.62000000000000011</v>
      </c>
      <c r="H17" s="14">
        <f t="shared" si="14"/>
        <v>0.7400000000000001</v>
      </c>
      <c r="I17" s="14">
        <f t="shared" si="14"/>
        <v>0.6</v>
      </c>
      <c r="J17" s="14" t="s">
        <v>19</v>
      </c>
      <c r="K17" s="14">
        <f t="shared" ref="K17:L17" si="15">IF(K16=100%,K16,IF(K16&gt;=70%,K16+1%,IF(K16&gt;=58%,K16+2%,K16+((60%-K16)/1))))</f>
        <v>0.60142857142857142</v>
      </c>
      <c r="L17" s="14">
        <f t="shared" si="15"/>
        <v>0.60000000000000009</v>
      </c>
      <c r="M17" s="14" t="s">
        <v>19</v>
      </c>
      <c r="N17" s="14" t="s">
        <v>19</v>
      </c>
    </row>
    <row r="19" spans="1:14" ht="15.75">
      <c r="A19" s="55" t="s">
        <v>31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15.75">
      <c r="A20" s="52" t="s">
        <v>32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ht="15.75">
      <c r="A21" s="55" t="s">
        <v>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>
      <c r="A22" s="53"/>
      <c r="B22" s="54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3"/>
      <c r="B23" s="54"/>
      <c r="C23" s="40"/>
      <c r="D23" s="40"/>
      <c r="E23" s="8"/>
      <c r="F23" s="9">
        <v>0.47</v>
      </c>
      <c r="G23" s="28">
        <f>IF(E23&gt;=70%,E23+1%,IF(E23&gt;=58%,E23+2%,IF((60%-E23)/8+E23&lt;F23,F23,(60%-E23)/8+E23)))</f>
        <v>0.47</v>
      </c>
      <c r="H23" s="23">
        <f>IF(G23&gt;=70%,G23+1%,IF(G23&gt;=58%,G23+2%,(60%-G23)/7+G23))</f>
        <v>0.48857142857142855</v>
      </c>
      <c r="I23" s="23">
        <f>IF(H23&gt;=70%,H23+1%,IF(H23&gt;=58%,H23+2%,(60%-H23)/6+H23))</f>
        <v>0.50714285714285712</v>
      </c>
      <c r="J23" s="23">
        <f>IF(I23&gt;=70%,I23+1%,IF(I23&gt;=58%,I23+2%,(60%-I23)/5+I23))</f>
        <v>0.52571428571428569</v>
      </c>
      <c r="K23" s="23">
        <f>IF(J23&gt;=70%,J23+1%,IF(J23&gt;=60%,J23+2%,(58%-J23)/4+J23))</f>
        <v>0.53928571428571426</v>
      </c>
      <c r="L23" s="23">
        <f>IF(K23&gt;=70%,K23+1%,IF(K23&gt;=58%,K23+2%,(60%-K23)/3+K23))</f>
        <v>0.55952380952380953</v>
      </c>
      <c r="M23" s="23">
        <f>IF(L23&gt;=70%,L23+1%,IF(L23&gt;=58%,L23+2%,(60%-L23)/2+L23))</f>
        <v>0.5797619047619047</v>
      </c>
      <c r="N23" s="23">
        <f>IF(M23&gt;=70%,M23+1%,IF(M23&gt;=58%,M23+2%,(60%-M23)+M23))</f>
        <v>0.6</v>
      </c>
    </row>
    <row r="24" spans="1:14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ht="28.5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0.3</v>
      </c>
      <c r="C26" s="31">
        <v>0.41</v>
      </c>
      <c r="D26" s="31">
        <v>0.57999999999999996</v>
      </c>
      <c r="E26" s="31">
        <v>0.42</v>
      </c>
      <c r="F26" s="31">
        <v>0.6</v>
      </c>
      <c r="G26" s="31">
        <v>0.45</v>
      </c>
      <c r="H26" s="31">
        <v>0.52</v>
      </c>
      <c r="I26" s="31">
        <v>0.17</v>
      </c>
      <c r="J26" s="31" t="s">
        <v>19</v>
      </c>
      <c r="K26" s="31">
        <v>0.37</v>
      </c>
      <c r="L26" s="31">
        <v>0.41</v>
      </c>
      <c r="M26" s="31" t="s">
        <v>19</v>
      </c>
      <c r="N26" s="31" t="s">
        <v>19</v>
      </c>
    </row>
    <row r="27" spans="1:14" ht="14.65" thickBot="1">
      <c r="A27" s="13" t="s">
        <v>22</v>
      </c>
      <c r="B27" s="8"/>
      <c r="C27" s="8"/>
      <c r="D27" s="8"/>
      <c r="E27" s="8"/>
      <c r="F27" s="8"/>
      <c r="G27" s="8"/>
      <c r="H27" s="8"/>
      <c r="I27" s="8"/>
      <c r="J27" s="8" t="s">
        <v>19</v>
      </c>
      <c r="K27" s="8"/>
      <c r="L27" s="8"/>
      <c r="M27" s="8" t="s">
        <v>19</v>
      </c>
      <c r="N27" s="8" t="s">
        <v>19</v>
      </c>
    </row>
    <row r="28" spans="1:14" ht="15" thickTop="1" thickBot="1">
      <c r="A28" s="34">
        <v>2023</v>
      </c>
      <c r="B28" s="35">
        <f>IF(B27=100%,B27,IF(B27&gt;=70%,B27+1%,IF(B27&gt;=60%,B27+2%,IF(((60%-B27)/8+B27)&lt;B26,B26,((60%-B27)/8+B27)))))</f>
        <v>0.3</v>
      </c>
      <c r="C28" s="35">
        <f t="shared" ref="C28:I28" si="16">IF(C27=100%,C27,IF(C27&gt;=70%,C27+1%,IF(C27&gt;=60%,C27+2%,IF(((60%-C27)/8+C27)&lt;C26,C26,((60%-C27)/8+C27)))))</f>
        <v>0.41</v>
      </c>
      <c r="D28" s="35">
        <f t="shared" si="16"/>
        <v>0.57999999999999996</v>
      </c>
      <c r="E28" s="35">
        <f t="shared" si="16"/>
        <v>0.42</v>
      </c>
      <c r="F28" s="35">
        <f t="shared" si="16"/>
        <v>0.6</v>
      </c>
      <c r="G28" s="35">
        <f t="shared" si="16"/>
        <v>0.45</v>
      </c>
      <c r="H28" s="35">
        <f t="shared" si="16"/>
        <v>0.52</v>
      </c>
      <c r="I28" s="35">
        <f t="shared" si="16"/>
        <v>0.17</v>
      </c>
      <c r="J28" s="35" t="s">
        <v>19</v>
      </c>
      <c r="K28" s="35">
        <f t="shared" ref="K28:L28" si="17">IF(K27=100%,K27,IF(K27&gt;=70%,K27+1%,IF(K27&gt;=60%,K27+2%,IF(((60%-K27)/8+K27)&lt;K26,K26,((60%-K27)/8+K27)))))</f>
        <v>0.37</v>
      </c>
      <c r="L28" s="35">
        <f t="shared" si="17"/>
        <v>0.41</v>
      </c>
      <c r="M28" s="35" t="s">
        <v>19</v>
      </c>
      <c r="N28" s="36" t="s">
        <v>19</v>
      </c>
    </row>
    <row r="29" spans="1:14" ht="14.65" thickTop="1">
      <c r="A29" s="37">
        <v>2024</v>
      </c>
      <c r="B29" s="38">
        <f>IF(B28=100%,B28,IF(B28&gt;=70%,B28+1%,IF(B28&gt;=58%,B28+2%,B28+((60%-B28)/7))))</f>
        <v>0.34285714285714286</v>
      </c>
      <c r="C29" s="38">
        <f t="shared" ref="C29:I29" si="18">IF(C28=100%,C28,IF(C28&gt;=70%,C28+1%,IF(C28&gt;=58%,C28+2%,C28+((60%-C28)/7))))</f>
        <v>0.43714285714285711</v>
      </c>
      <c r="D29" s="38">
        <f t="shared" si="18"/>
        <v>0.6</v>
      </c>
      <c r="E29" s="38">
        <f t="shared" si="18"/>
        <v>0.44571428571428567</v>
      </c>
      <c r="F29" s="38">
        <f t="shared" si="18"/>
        <v>0.62</v>
      </c>
      <c r="G29" s="38">
        <f t="shared" si="18"/>
        <v>0.47142857142857142</v>
      </c>
      <c r="H29" s="38">
        <f t="shared" si="18"/>
        <v>0.53142857142857147</v>
      </c>
      <c r="I29" s="38">
        <f t="shared" si="18"/>
        <v>0.23142857142857143</v>
      </c>
      <c r="J29" s="38" t="s">
        <v>19</v>
      </c>
      <c r="K29" s="38">
        <f t="shared" ref="K29:L29" si="19">IF(K28=100%,K28,IF(K28&gt;=70%,K28+1%,IF(K28&gt;=58%,K28+2%,K28+((60%-K28)/7))))</f>
        <v>0.40285714285714286</v>
      </c>
      <c r="L29" s="38">
        <f t="shared" si="19"/>
        <v>0.43714285714285711</v>
      </c>
      <c r="M29" s="38" t="s">
        <v>19</v>
      </c>
      <c r="N29" s="38" t="s">
        <v>19</v>
      </c>
    </row>
    <row r="30" spans="1:14">
      <c r="A30" s="15">
        <v>2025</v>
      </c>
      <c r="B30" s="17">
        <f>IF(B29=100%,B29,IF(B29&gt;=70%,B29+1%,IF(B29&gt;=58%,B29+2%,B29+((60%-B29)/6))))</f>
        <v>0.38571428571428573</v>
      </c>
      <c r="C30" s="17">
        <f t="shared" ref="C30:I30" si="20">IF(C29=100%,C29,IF(C29&gt;=70%,C29+1%,IF(C29&gt;=58%,C29+2%,C29+((60%-C29)/6))))</f>
        <v>0.46428571428571425</v>
      </c>
      <c r="D30" s="17">
        <f t="shared" si="20"/>
        <v>0.62</v>
      </c>
      <c r="E30" s="17">
        <f t="shared" si="20"/>
        <v>0.47142857142857142</v>
      </c>
      <c r="F30" s="17">
        <f t="shared" si="20"/>
        <v>0.64</v>
      </c>
      <c r="G30" s="17">
        <f t="shared" si="20"/>
        <v>0.49285714285714283</v>
      </c>
      <c r="H30" s="17">
        <f t="shared" si="20"/>
        <v>0.54285714285714293</v>
      </c>
      <c r="I30" s="17">
        <f t="shared" si="20"/>
        <v>0.29285714285714287</v>
      </c>
      <c r="J30" s="17" t="s">
        <v>19</v>
      </c>
      <c r="K30" s="17">
        <f t="shared" ref="K30:L30" si="21">IF(K29=100%,K29,IF(K29&gt;=70%,K29+1%,IF(K29&gt;=58%,K29+2%,K29+((60%-K29)/6))))</f>
        <v>0.43571428571428572</v>
      </c>
      <c r="L30" s="17">
        <f t="shared" si="21"/>
        <v>0.46428571428571425</v>
      </c>
      <c r="M30" s="17" t="s">
        <v>19</v>
      </c>
      <c r="N30" s="17" t="s">
        <v>19</v>
      </c>
    </row>
    <row r="31" spans="1:14">
      <c r="A31" s="24">
        <v>2026</v>
      </c>
      <c r="B31" s="23">
        <f>IF(B30=100%,B30,IF(B30&gt;=70%,B30+1%,IF(B30&gt;=58%,B30+2%,B30+((60%-B30)/5))))</f>
        <v>0.4285714285714286</v>
      </c>
      <c r="C31" s="23">
        <f t="shared" ref="C31:I31" si="22">IF(C30=100%,C30,IF(C30&gt;=70%,C30+1%,IF(C30&gt;=58%,C30+2%,C30+((60%-C30)/5))))</f>
        <v>0.49142857142857138</v>
      </c>
      <c r="D31" s="23">
        <f t="shared" si="22"/>
        <v>0.64</v>
      </c>
      <c r="E31" s="23">
        <f t="shared" si="22"/>
        <v>0.49714285714285711</v>
      </c>
      <c r="F31" s="23">
        <f t="shared" si="22"/>
        <v>0.66</v>
      </c>
      <c r="G31" s="23">
        <f t="shared" si="22"/>
        <v>0.51428571428571423</v>
      </c>
      <c r="H31" s="23">
        <f t="shared" si="22"/>
        <v>0.55428571428571438</v>
      </c>
      <c r="I31" s="23">
        <f t="shared" si="22"/>
        <v>0.35428571428571431</v>
      </c>
      <c r="J31" s="23" t="s">
        <v>19</v>
      </c>
      <c r="K31" s="23">
        <f t="shared" ref="K31:L31" si="23">IF(K30=100%,K30,IF(K30&gt;=70%,K30+1%,IF(K30&gt;=58%,K30+2%,K30+((60%-K30)/5))))</f>
        <v>0.46857142857142858</v>
      </c>
      <c r="L31" s="23">
        <f t="shared" si="23"/>
        <v>0.49142857142857138</v>
      </c>
      <c r="M31" s="23" t="s">
        <v>19</v>
      </c>
      <c r="N31" s="23" t="s">
        <v>19</v>
      </c>
    </row>
    <row r="32" spans="1:14">
      <c r="A32" s="15">
        <v>2027</v>
      </c>
      <c r="B32" s="17">
        <f>IF(B31=100%,B31,IF(B31&gt;=70%,B31+1%,IF(B31&gt;=58%,B31+2%,B31+((60%-B31)/4))))</f>
        <v>0.47142857142857142</v>
      </c>
      <c r="C32" s="17">
        <f t="shared" ref="C32:I32" si="24">IF(C31=100%,C31,IF(C31&gt;=70%,C31+1%,IF(C31&gt;=58%,C31+2%,C31+((60%-C31)/4))))</f>
        <v>0.51857142857142857</v>
      </c>
      <c r="D32" s="17">
        <f t="shared" si="24"/>
        <v>0.66</v>
      </c>
      <c r="E32" s="17">
        <f t="shared" si="24"/>
        <v>0.5228571428571428</v>
      </c>
      <c r="F32" s="17">
        <f t="shared" si="24"/>
        <v>0.68</v>
      </c>
      <c r="G32" s="17">
        <f t="shared" si="24"/>
        <v>0.5357142857142857</v>
      </c>
      <c r="H32" s="17">
        <f t="shared" si="24"/>
        <v>0.56571428571428584</v>
      </c>
      <c r="I32" s="17">
        <f t="shared" si="24"/>
        <v>0.4157142857142857</v>
      </c>
      <c r="J32" s="17" t="s">
        <v>19</v>
      </c>
      <c r="K32" s="17">
        <f t="shared" ref="K32:L32" si="25">IF(K31=100%,K31,IF(K31&gt;=70%,K31+1%,IF(K31&gt;=58%,K31+2%,K31+((60%-K31)/4))))</f>
        <v>0.50142857142857145</v>
      </c>
      <c r="L32" s="17">
        <f t="shared" si="25"/>
        <v>0.51857142857142857</v>
      </c>
      <c r="M32" s="17" t="s">
        <v>19</v>
      </c>
      <c r="N32" s="17" t="s">
        <v>19</v>
      </c>
    </row>
    <row r="33" spans="1:14">
      <c r="A33" s="24">
        <v>2028</v>
      </c>
      <c r="B33" s="23">
        <f>IF(B32=100%,B32,IF(B32&gt;=70%,B32+1%,IF(B32&gt;=58%,B32+2%,B32+((60%-B32)/3))))</f>
        <v>0.51428571428571423</v>
      </c>
      <c r="C33" s="23">
        <f t="shared" ref="C33:I33" si="26">IF(C32=100%,C32,IF(C32&gt;=70%,C32+1%,IF(C32&gt;=58%,C32+2%,C32+((60%-C32)/3))))</f>
        <v>0.54571428571428571</v>
      </c>
      <c r="D33" s="23">
        <f t="shared" si="26"/>
        <v>0.68</v>
      </c>
      <c r="E33" s="23">
        <f t="shared" si="26"/>
        <v>0.54857142857142849</v>
      </c>
      <c r="F33" s="23">
        <f t="shared" si="26"/>
        <v>0.70000000000000007</v>
      </c>
      <c r="G33" s="23">
        <f t="shared" si="26"/>
        <v>0.55714285714285716</v>
      </c>
      <c r="H33" s="23">
        <f t="shared" si="26"/>
        <v>0.57714285714285718</v>
      </c>
      <c r="I33" s="23">
        <f t="shared" si="26"/>
        <v>0.47714285714285715</v>
      </c>
      <c r="J33" s="23" t="s">
        <v>19</v>
      </c>
      <c r="K33" s="23">
        <f t="shared" ref="K33:L33" si="27">IF(K32=100%,K32,IF(K32&gt;=70%,K32+1%,IF(K32&gt;=58%,K32+2%,K32+((60%-K32)/3))))</f>
        <v>0.53428571428571425</v>
      </c>
      <c r="L33" s="23">
        <f t="shared" si="27"/>
        <v>0.54571428571428571</v>
      </c>
      <c r="M33" s="23" t="s">
        <v>19</v>
      </c>
      <c r="N33" s="23" t="s">
        <v>19</v>
      </c>
    </row>
    <row r="34" spans="1:14">
      <c r="A34" s="15">
        <v>2029</v>
      </c>
      <c r="B34" s="17">
        <f>IF(B33=100%,B33,IF(B33&gt;=70%,B33+1%,IF(B33&gt;=58%,B33+2%,B33+((60%-B33)/2))))</f>
        <v>0.55714285714285716</v>
      </c>
      <c r="C34" s="17">
        <f t="shared" ref="C34:I34" si="28">IF(C33=100%,C33,IF(C33&gt;=70%,C33+1%,IF(C33&gt;=58%,C33+2%,C33+((60%-C33)/2))))</f>
        <v>0.57285714285714284</v>
      </c>
      <c r="D34" s="17">
        <f t="shared" si="28"/>
        <v>0.70000000000000007</v>
      </c>
      <c r="E34" s="17">
        <f t="shared" si="28"/>
        <v>0.57428571428571429</v>
      </c>
      <c r="F34" s="17">
        <f t="shared" si="28"/>
        <v>0.71000000000000008</v>
      </c>
      <c r="G34" s="17">
        <f t="shared" si="28"/>
        <v>0.57857142857142851</v>
      </c>
      <c r="H34" s="17">
        <f t="shared" si="28"/>
        <v>0.58857142857142852</v>
      </c>
      <c r="I34" s="17">
        <f t="shared" si="28"/>
        <v>0.53857142857142859</v>
      </c>
      <c r="J34" s="17" t="s">
        <v>19</v>
      </c>
      <c r="K34" s="17">
        <f t="shared" ref="K34:L34" si="29">IF(K33=100%,K33,IF(K33&gt;=70%,K33+1%,IF(K33&gt;=58%,K33+2%,K33+((60%-K33)/2))))</f>
        <v>0.56714285714285717</v>
      </c>
      <c r="L34" s="17">
        <f t="shared" si="29"/>
        <v>0.57285714285714284</v>
      </c>
      <c r="M34" s="17" t="s">
        <v>19</v>
      </c>
      <c r="N34" s="17" t="s">
        <v>19</v>
      </c>
    </row>
    <row r="35" spans="1:14">
      <c r="A35" s="24">
        <v>2030</v>
      </c>
      <c r="B35" s="23">
        <f>IF(B34=100%,B34,IF(B34&gt;=70%,B34+1%,IF(B34&gt;=58%,B34+2%,B34+((60%-B34)/1))))</f>
        <v>0.6</v>
      </c>
      <c r="C35" s="23">
        <f t="shared" ref="C35:I35" si="30">IF(C34=100%,C34,IF(C34&gt;=70%,C34+1%,IF(C34&gt;=58%,C34+2%,C34+((60%-C34)/1))))</f>
        <v>0.6</v>
      </c>
      <c r="D35" s="23">
        <f t="shared" si="30"/>
        <v>0.71000000000000008</v>
      </c>
      <c r="E35" s="23">
        <f t="shared" si="30"/>
        <v>0.6</v>
      </c>
      <c r="F35" s="23">
        <f t="shared" si="30"/>
        <v>0.72000000000000008</v>
      </c>
      <c r="G35" s="23">
        <f t="shared" si="30"/>
        <v>0.6</v>
      </c>
      <c r="H35" s="23">
        <f t="shared" si="30"/>
        <v>0.60857142857142854</v>
      </c>
      <c r="I35" s="23">
        <f t="shared" si="30"/>
        <v>0.6</v>
      </c>
      <c r="J35" s="23" t="s">
        <v>19</v>
      </c>
      <c r="K35" s="23">
        <f t="shared" ref="K35:L35" si="31">IF(K34=100%,K34,IF(K34&gt;=70%,K34+1%,IF(K34&gt;=58%,K34+2%,K34+((60%-K34)/1))))</f>
        <v>0.6</v>
      </c>
      <c r="L35" s="23">
        <f t="shared" si="31"/>
        <v>0.6</v>
      </c>
      <c r="M35" s="23" t="s">
        <v>19</v>
      </c>
      <c r="N35" s="23" t="s">
        <v>19</v>
      </c>
    </row>
    <row r="37" spans="1:14" ht="15.75">
      <c r="A37" s="57" t="s">
        <v>33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15.75">
      <c r="A38" s="52" t="s">
        <v>34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ht="15.75">
      <c r="A39" s="57" t="s">
        <v>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</row>
    <row r="40" spans="1:14">
      <c r="A40" s="53"/>
      <c r="B40" s="54"/>
      <c r="C40" s="39"/>
      <c r="D40" s="6"/>
      <c r="E40" s="5" t="s">
        <v>4</v>
      </c>
      <c r="F40" s="6" t="s">
        <v>5</v>
      </c>
      <c r="G40" s="47">
        <v>2023</v>
      </c>
      <c r="H40" s="47">
        <v>2024</v>
      </c>
      <c r="I40" s="47">
        <v>2025</v>
      </c>
      <c r="J40" s="47">
        <v>2026</v>
      </c>
      <c r="K40" s="47">
        <v>2027</v>
      </c>
      <c r="L40" s="47">
        <v>2028</v>
      </c>
      <c r="M40" s="47">
        <v>2029</v>
      </c>
      <c r="N40" s="47">
        <v>2030</v>
      </c>
    </row>
    <row r="41" spans="1:14">
      <c r="A41" s="53"/>
      <c r="B41" s="54"/>
      <c r="C41" s="40"/>
      <c r="D41" s="40"/>
      <c r="E41" s="8"/>
      <c r="F41" s="9">
        <v>0.37</v>
      </c>
      <c r="G41" s="48">
        <f>IF(E41&gt;=70%,E41+1%,IF(E41&gt;=60%,E41+2%,IF((60%-E41)/8+E41&lt;F41,F41,(60%-E41)/8+E41)))</f>
        <v>0.37</v>
      </c>
      <c r="H41" s="41">
        <f>IF(G41&gt;=70%,G41+1%,IF(G41&gt;=60%,G41+2%,(60%-G41)/7+G41))</f>
        <v>0.40285714285714286</v>
      </c>
      <c r="I41" s="41">
        <f>IF(H41&gt;=70%,H41+1%,IF(H41&gt;=60%,H41+2%,(60%-H41)/6+H41))</f>
        <v>0.43571428571428572</v>
      </c>
      <c r="J41" s="41">
        <f>IF(I41&gt;=70%,I41+1%,IF(I41&gt;=60%,I41+2%,(60%-I41)/5+I41))</f>
        <v>0.46857142857142858</v>
      </c>
      <c r="K41" s="41">
        <f>IF(J41&gt;=70%,J41+1%,IF(J41&gt;=60%,J41+2%,(60%-J41)/4+J41))</f>
        <v>0.50142857142857145</v>
      </c>
      <c r="L41" s="41">
        <f>IF(K41&gt;=70%,K41+1%,IF(K41&gt;=60%,K41+2%,(60%-K41)/3+K41))</f>
        <v>0.53428571428571425</v>
      </c>
      <c r="M41" s="41">
        <f>IF(L41&gt;=70%,L41+1%,IF(L41&gt;=60%,L41+2%,(60%-L41)/2+L41))</f>
        <v>0.56714285714285717</v>
      </c>
      <c r="N41" s="41">
        <f>IF(M41&gt;=70%,M41+1%,IF(M41&gt;=60%,M41+2%,(60%-M41)+M41))</f>
        <v>0.6</v>
      </c>
    </row>
    <row r="42" spans="1:14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ht="28.5">
      <c r="A43" s="45"/>
      <c r="B43" s="46" t="s">
        <v>6</v>
      </c>
      <c r="C43" s="46" t="s">
        <v>7</v>
      </c>
      <c r="D43" s="46" t="s">
        <v>8</v>
      </c>
      <c r="E43" s="46" t="s">
        <v>9</v>
      </c>
      <c r="F43" s="46" t="s">
        <v>10</v>
      </c>
      <c r="G43" s="46" t="s">
        <v>11</v>
      </c>
      <c r="H43" s="46" t="s">
        <v>12</v>
      </c>
      <c r="I43" s="46" t="s">
        <v>13</v>
      </c>
      <c r="J43" s="46" t="s">
        <v>14</v>
      </c>
      <c r="K43" s="46" t="s">
        <v>15</v>
      </c>
      <c r="L43" s="46" t="s">
        <v>16</v>
      </c>
      <c r="M43" s="46" t="s">
        <v>17</v>
      </c>
      <c r="N43" s="46" t="s">
        <v>18</v>
      </c>
    </row>
    <row r="44" spans="1:14">
      <c r="A44" s="30" t="s">
        <v>20</v>
      </c>
      <c r="B44" s="31">
        <v>0.21</v>
      </c>
      <c r="C44" s="31">
        <v>0.3</v>
      </c>
      <c r="D44" s="31">
        <v>0.53</v>
      </c>
      <c r="E44" s="31">
        <v>0.34</v>
      </c>
      <c r="F44" s="31">
        <v>0.65</v>
      </c>
      <c r="G44" s="31">
        <v>0.34</v>
      </c>
      <c r="H44" s="31">
        <v>0.44</v>
      </c>
      <c r="I44" s="31">
        <v>0.14000000000000001</v>
      </c>
      <c r="J44" s="31" t="s">
        <v>19</v>
      </c>
      <c r="K44" s="31">
        <v>0.27</v>
      </c>
      <c r="L44" s="31">
        <v>0.27</v>
      </c>
      <c r="M44" s="31" t="s">
        <v>19</v>
      </c>
      <c r="N44" s="31" t="s">
        <v>19</v>
      </c>
    </row>
    <row r="45" spans="1:14" ht="14.65" thickBot="1">
      <c r="A45" s="13" t="s">
        <v>22</v>
      </c>
      <c r="B45" s="8"/>
      <c r="C45" s="8"/>
      <c r="D45" s="8"/>
      <c r="E45" s="8"/>
      <c r="F45" s="8"/>
      <c r="G45" s="8"/>
      <c r="H45" s="8"/>
      <c r="I45" s="8"/>
      <c r="J45" s="8" t="s">
        <v>19</v>
      </c>
      <c r="K45" s="8"/>
      <c r="L45" s="8"/>
      <c r="M45" s="8" t="s">
        <v>19</v>
      </c>
      <c r="N45" s="8" t="s">
        <v>19</v>
      </c>
    </row>
    <row r="46" spans="1:14" ht="15" thickTop="1" thickBot="1">
      <c r="A46" s="34">
        <v>2023</v>
      </c>
      <c r="B46" s="35">
        <f>IF(B45=100%,B45,IF(B45&gt;=70%,B45+1%,IF(B45&gt;=60%,B45+2%,IF(((60%-B45)/8+B45)&lt;B44,B44,((60%-B45)/8+B45)))))</f>
        <v>0.21</v>
      </c>
      <c r="C46" s="35">
        <f t="shared" ref="C46:I46" si="32">IF(C45=100%,C45,IF(C45&gt;=70%,C45+1%,IF(C45&gt;=60%,C45+2%,IF(((60%-C45)/8+C45)&lt;C44,C44,((60%-C45)/8+C45)))))</f>
        <v>0.3</v>
      </c>
      <c r="D46" s="35">
        <f t="shared" si="32"/>
        <v>0.53</v>
      </c>
      <c r="E46" s="35">
        <f t="shared" si="32"/>
        <v>0.34</v>
      </c>
      <c r="F46" s="35">
        <f t="shared" si="32"/>
        <v>0.65</v>
      </c>
      <c r="G46" s="35">
        <f t="shared" si="32"/>
        <v>0.34</v>
      </c>
      <c r="H46" s="35">
        <f t="shared" si="32"/>
        <v>0.44</v>
      </c>
      <c r="I46" s="35">
        <f t="shared" si="32"/>
        <v>0.14000000000000001</v>
      </c>
      <c r="J46" s="35" t="s">
        <v>19</v>
      </c>
      <c r="K46" s="35">
        <f t="shared" ref="K46:L46" si="33">IF(K45=100%,K45,IF(K45&gt;=70%,K45+1%,IF(K45&gt;=60%,K45+2%,IF(((60%-K45)/8+K45)&lt;K44,K44,((60%-K45)/8+K45)))))</f>
        <v>0.27</v>
      </c>
      <c r="L46" s="35">
        <f t="shared" si="33"/>
        <v>0.27</v>
      </c>
      <c r="M46" s="35" t="s">
        <v>19</v>
      </c>
      <c r="N46" s="36" t="s">
        <v>19</v>
      </c>
    </row>
    <row r="47" spans="1:14" ht="14.65" thickTop="1">
      <c r="A47" s="42">
        <v>2024</v>
      </c>
      <c r="B47" s="43">
        <f>IF(B46=100%,B46,IF(B46&gt;=70%,B46+1%,IF(B46&gt;=58%,B46+2%,B46+((60%-B46)/7))))</f>
        <v>0.26571428571428568</v>
      </c>
      <c r="C47" s="43">
        <f t="shared" ref="C47:I47" si="34">IF(C46=100%,C46,IF(C46&gt;=70%,C46+1%,IF(C46&gt;=58%,C46+2%,C46+((60%-C46)/7))))</f>
        <v>0.34285714285714286</v>
      </c>
      <c r="D47" s="43">
        <f t="shared" si="34"/>
        <v>0.54</v>
      </c>
      <c r="E47" s="43">
        <f t="shared" si="34"/>
        <v>0.37714285714285717</v>
      </c>
      <c r="F47" s="43">
        <f t="shared" si="34"/>
        <v>0.67</v>
      </c>
      <c r="G47" s="43">
        <f t="shared" si="34"/>
        <v>0.37714285714285717</v>
      </c>
      <c r="H47" s="43">
        <f t="shared" si="34"/>
        <v>0.46285714285714286</v>
      </c>
      <c r="I47" s="43">
        <f t="shared" si="34"/>
        <v>0.20571428571428574</v>
      </c>
      <c r="J47" s="43" t="s">
        <v>19</v>
      </c>
      <c r="K47" s="43">
        <f t="shared" ref="K47:L47" si="35">IF(K46=100%,K46,IF(K46&gt;=70%,K46+1%,IF(K46&gt;=58%,K46+2%,K46+((60%-K46)/7))))</f>
        <v>0.31714285714285717</v>
      </c>
      <c r="L47" s="43">
        <f t="shared" si="35"/>
        <v>0.31714285714285717</v>
      </c>
      <c r="M47" s="43" t="s">
        <v>19</v>
      </c>
      <c r="N47" s="43" t="s">
        <v>19</v>
      </c>
    </row>
    <row r="48" spans="1:14">
      <c r="A48" s="15">
        <v>2025</v>
      </c>
      <c r="B48" s="17">
        <f>IF(B47=100%,B47,IF(B47&gt;=70%,B47+1%,IF(B47&gt;=58%,B47+2%,B47+((60%-B47)/6))))</f>
        <v>0.3214285714285714</v>
      </c>
      <c r="C48" s="17">
        <f t="shared" ref="C48:I48" si="36">IF(C47=100%,C47,IF(C47&gt;=70%,C47+1%,IF(C47&gt;=58%,C47+2%,C47+((60%-C47)/6))))</f>
        <v>0.38571428571428573</v>
      </c>
      <c r="D48" s="17">
        <f t="shared" si="36"/>
        <v>0.55000000000000004</v>
      </c>
      <c r="E48" s="17">
        <f t="shared" si="36"/>
        <v>0.41428571428571431</v>
      </c>
      <c r="F48" s="17">
        <f t="shared" si="36"/>
        <v>0.69000000000000006</v>
      </c>
      <c r="G48" s="17">
        <f t="shared" si="36"/>
        <v>0.41428571428571431</v>
      </c>
      <c r="H48" s="17">
        <f t="shared" si="36"/>
        <v>0.48571428571428571</v>
      </c>
      <c r="I48" s="17">
        <f t="shared" si="36"/>
        <v>0.27142857142857146</v>
      </c>
      <c r="J48" s="17" t="s">
        <v>19</v>
      </c>
      <c r="K48" s="17">
        <f t="shared" ref="K48:L48" si="37">IF(K47=100%,K47,IF(K47&gt;=70%,K47+1%,IF(K47&gt;=58%,K47+2%,K47+((60%-K47)/6))))</f>
        <v>0.36428571428571432</v>
      </c>
      <c r="L48" s="17">
        <f t="shared" si="37"/>
        <v>0.36428571428571432</v>
      </c>
      <c r="M48" s="17" t="s">
        <v>19</v>
      </c>
      <c r="N48" s="17" t="s">
        <v>19</v>
      </c>
    </row>
    <row r="49" spans="1:14">
      <c r="A49" s="44">
        <v>2026</v>
      </c>
      <c r="B49" s="41">
        <f>IF(B48=100%,B48,IF(B48&gt;=70%,B48+1%,IF(B48&gt;=58%,B48+2%,B48+((60%-B48)/5))))</f>
        <v>0.37714285714285711</v>
      </c>
      <c r="C49" s="41">
        <f t="shared" ref="C49:I49" si="38">IF(C48=100%,C48,IF(C48&gt;=70%,C48+1%,IF(C48&gt;=58%,C48+2%,C48+((60%-C48)/5))))</f>
        <v>0.4285714285714286</v>
      </c>
      <c r="D49" s="41">
        <f t="shared" si="38"/>
        <v>0.56000000000000005</v>
      </c>
      <c r="E49" s="41">
        <f t="shared" si="38"/>
        <v>0.45142857142857146</v>
      </c>
      <c r="F49" s="41">
        <f t="shared" si="38"/>
        <v>0.71000000000000008</v>
      </c>
      <c r="G49" s="41">
        <f t="shared" si="38"/>
        <v>0.45142857142857146</v>
      </c>
      <c r="H49" s="41">
        <f t="shared" si="38"/>
        <v>0.50857142857142856</v>
      </c>
      <c r="I49" s="41">
        <f t="shared" si="38"/>
        <v>0.33714285714285719</v>
      </c>
      <c r="J49" s="41" t="s">
        <v>19</v>
      </c>
      <c r="K49" s="41">
        <f t="shared" ref="K49:L49" si="39">IF(K48=100%,K48,IF(K48&gt;=70%,K48+1%,IF(K48&gt;=58%,K48+2%,K48+((60%-K48)/5))))</f>
        <v>0.41142857142857148</v>
      </c>
      <c r="L49" s="41">
        <f t="shared" si="39"/>
        <v>0.41142857142857148</v>
      </c>
      <c r="M49" s="41" t="s">
        <v>19</v>
      </c>
      <c r="N49" s="41" t="s">
        <v>19</v>
      </c>
    </row>
    <row r="50" spans="1:14">
      <c r="A50" s="15">
        <v>2027</v>
      </c>
      <c r="B50" s="17">
        <f>IF(B49=100%,B49,IF(B49&gt;=70%,B49+1%,IF(B49&gt;=58%,B49+2%,B49+((60%-B49)/4))))</f>
        <v>0.43285714285714283</v>
      </c>
      <c r="C50" s="17">
        <f t="shared" ref="C50:I50" si="40">IF(C49=100%,C49,IF(C49&gt;=70%,C49+1%,IF(C49&gt;=58%,C49+2%,C49+((60%-C49)/4))))</f>
        <v>0.47142857142857142</v>
      </c>
      <c r="D50" s="17">
        <f t="shared" si="40"/>
        <v>0.57000000000000006</v>
      </c>
      <c r="E50" s="17">
        <f t="shared" si="40"/>
        <v>0.4885714285714286</v>
      </c>
      <c r="F50" s="17">
        <f t="shared" si="40"/>
        <v>0.72000000000000008</v>
      </c>
      <c r="G50" s="17">
        <f t="shared" si="40"/>
        <v>0.4885714285714286</v>
      </c>
      <c r="H50" s="17">
        <f t="shared" si="40"/>
        <v>0.53142857142857136</v>
      </c>
      <c r="I50" s="17">
        <f t="shared" si="40"/>
        <v>0.40285714285714291</v>
      </c>
      <c r="J50" s="17" t="s">
        <v>19</v>
      </c>
      <c r="K50" s="17">
        <f t="shared" ref="K50:L50" si="41">IF(K49=100%,K49,IF(K49&gt;=70%,K49+1%,IF(K49&gt;=58%,K49+2%,K49+((60%-K49)/4))))</f>
        <v>0.45857142857142863</v>
      </c>
      <c r="L50" s="17">
        <f t="shared" si="41"/>
        <v>0.45857142857142863</v>
      </c>
      <c r="M50" s="17" t="s">
        <v>19</v>
      </c>
      <c r="N50" s="17" t="s">
        <v>19</v>
      </c>
    </row>
    <row r="51" spans="1:14">
      <c r="A51" s="44">
        <v>2028</v>
      </c>
      <c r="B51" s="41">
        <f>IF(B50=100%,B50,IF(B50&gt;=70%,B50+1%,IF(B50&gt;=58%,B50+2%,B50+((60%-B50)/3))))</f>
        <v>0.48857142857142855</v>
      </c>
      <c r="C51" s="41">
        <f t="shared" ref="C51:I51" si="42">IF(C50=100%,C50,IF(C50&gt;=70%,C50+1%,IF(C50&gt;=58%,C50+2%,C50+((60%-C50)/3))))</f>
        <v>0.51428571428571423</v>
      </c>
      <c r="D51" s="41">
        <f t="shared" si="42"/>
        <v>0.58000000000000007</v>
      </c>
      <c r="E51" s="41">
        <f t="shared" si="42"/>
        <v>0.52571428571428569</v>
      </c>
      <c r="F51" s="41">
        <f t="shared" si="42"/>
        <v>0.73000000000000009</v>
      </c>
      <c r="G51" s="41">
        <f t="shared" si="42"/>
        <v>0.52571428571428569</v>
      </c>
      <c r="H51" s="41">
        <f t="shared" si="42"/>
        <v>0.55428571428571427</v>
      </c>
      <c r="I51" s="41">
        <f t="shared" si="42"/>
        <v>0.46857142857142858</v>
      </c>
      <c r="J51" s="41" t="s">
        <v>19</v>
      </c>
      <c r="K51" s="41">
        <f t="shared" ref="K51:L51" si="43">IF(K50=100%,K50,IF(K50&gt;=70%,K50+1%,IF(K50&gt;=58%,K50+2%,K50+((60%-K50)/3))))</f>
        <v>0.50571428571428578</v>
      </c>
      <c r="L51" s="41">
        <f t="shared" si="43"/>
        <v>0.50571428571428578</v>
      </c>
      <c r="M51" s="41" t="s">
        <v>19</v>
      </c>
      <c r="N51" s="41" t="s">
        <v>19</v>
      </c>
    </row>
    <row r="52" spans="1:14">
      <c r="A52" s="15">
        <v>2029</v>
      </c>
      <c r="B52" s="17">
        <f>IF(B51=100%,B51,IF(B51&gt;=70%,B51+1%,IF(B51&gt;=58%,B51+2%,B51+((60%-B51)/2))))</f>
        <v>0.54428571428571426</v>
      </c>
      <c r="C52" s="17">
        <f t="shared" ref="C52:I52" si="44">IF(C51=100%,C51,IF(C51&gt;=70%,C51+1%,IF(C51&gt;=58%,C51+2%,C51+((60%-C51)/2))))</f>
        <v>0.55714285714285716</v>
      </c>
      <c r="D52" s="17">
        <f t="shared" si="44"/>
        <v>0.60000000000000009</v>
      </c>
      <c r="E52" s="17">
        <f t="shared" si="44"/>
        <v>0.56285714285714283</v>
      </c>
      <c r="F52" s="17">
        <f t="shared" si="44"/>
        <v>0.7400000000000001</v>
      </c>
      <c r="G52" s="17">
        <f t="shared" si="44"/>
        <v>0.56285714285714283</v>
      </c>
      <c r="H52" s="17">
        <f t="shared" si="44"/>
        <v>0.57714285714285718</v>
      </c>
      <c r="I52" s="17">
        <f t="shared" si="44"/>
        <v>0.53428571428571425</v>
      </c>
      <c r="J52" s="17" t="s">
        <v>19</v>
      </c>
      <c r="K52" s="17">
        <f t="shared" ref="K52:L52" si="45">IF(K51=100%,K51,IF(K51&gt;=70%,K51+1%,IF(K51&gt;=58%,K51+2%,K51+((60%-K51)/2))))</f>
        <v>0.55285714285714294</v>
      </c>
      <c r="L52" s="17">
        <f t="shared" si="45"/>
        <v>0.55285714285714294</v>
      </c>
      <c r="M52" s="17" t="s">
        <v>19</v>
      </c>
      <c r="N52" s="17" t="s">
        <v>19</v>
      </c>
    </row>
    <row r="53" spans="1:14">
      <c r="A53" s="44">
        <v>2030</v>
      </c>
      <c r="B53" s="41">
        <f>IF(B52=100%,B52,IF(B52&gt;=70%,B52+1%,IF(B52&gt;=58%,B52+2%,B52+((60%-B52)/1))))</f>
        <v>0.6</v>
      </c>
      <c r="C53" s="41">
        <f t="shared" ref="C53:I53" si="46">IF(C52=100%,C52,IF(C52&gt;=70%,C52+1%,IF(C52&gt;=58%,C52+2%,C52+((60%-C52)/1))))</f>
        <v>0.6</v>
      </c>
      <c r="D53" s="41">
        <f t="shared" si="46"/>
        <v>0.62000000000000011</v>
      </c>
      <c r="E53" s="41">
        <f t="shared" si="46"/>
        <v>0.6</v>
      </c>
      <c r="F53" s="41">
        <f t="shared" si="46"/>
        <v>0.75000000000000011</v>
      </c>
      <c r="G53" s="41">
        <f t="shared" si="46"/>
        <v>0.6</v>
      </c>
      <c r="H53" s="41">
        <f t="shared" si="46"/>
        <v>0.6</v>
      </c>
      <c r="I53" s="41">
        <f t="shared" si="46"/>
        <v>0.6</v>
      </c>
      <c r="J53" s="41" t="s">
        <v>19</v>
      </c>
      <c r="K53" s="41">
        <f t="shared" ref="K53:L53" si="47">IF(K52=100%,K52,IF(K52&gt;=70%,K52+1%,IF(K52&gt;=58%,K52+2%,K52+((60%-K52)/1))))</f>
        <v>0.6</v>
      </c>
      <c r="L53" s="41">
        <f t="shared" si="47"/>
        <v>0.6</v>
      </c>
      <c r="M53" s="41" t="s">
        <v>19</v>
      </c>
      <c r="N53" s="41" t="s">
        <v>19</v>
      </c>
    </row>
  </sheetData>
  <mergeCells count="18">
    <mergeCell ref="A42:N42"/>
    <mergeCell ref="A19:N19"/>
    <mergeCell ref="A20:N20"/>
    <mergeCell ref="A21:N21"/>
    <mergeCell ref="A22:B22"/>
    <mergeCell ref="A23:B23"/>
    <mergeCell ref="A24:N24"/>
    <mergeCell ref="A37:N37"/>
    <mergeCell ref="A38:N38"/>
    <mergeCell ref="A39:N39"/>
    <mergeCell ref="A40:B40"/>
    <mergeCell ref="A41:B41"/>
    <mergeCell ref="A6:N6"/>
    <mergeCell ref="A1:N1"/>
    <mergeCell ref="A2:N2"/>
    <mergeCell ref="A3:N3"/>
    <mergeCell ref="A4:B4"/>
    <mergeCell ref="A5:B5"/>
  </mergeCells>
  <pageMargins left="0.7" right="0.7" top="0.75" bottom="0.75" header="0.3" footer="0.3"/>
  <pageSetup scale="73" fitToHeight="0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Killeen ISD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Ciesiolka, Jerry A</dc:creator>
  <cp:keywords/>
  <dc:description/>
  <cp:lastModifiedBy>Thomas, Alena D</cp:lastModifiedBy>
  <cp:revision/>
  <dcterms:created xsi:type="dcterms:W3CDTF">2022-08-31T19:47:17Z</dcterms:created>
  <dcterms:modified xsi:type="dcterms:W3CDTF">2022-09-11T20:49:49Z</dcterms:modified>
  <cp:category/>
  <cp:contentStatus/>
</cp:coreProperties>
</file>